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7D740578-2864-46B3-94F5-54D67B436B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elle1" sheetId="1" r:id="rId1"/>
  </sheets>
  <definedNames>
    <definedName name="_xlnm._FilterDatabase" localSheetId="0" hidden="1">Tabelle1!$B$1:$B$276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6" i="1" l="1"/>
  <c r="G359" i="1"/>
  <c r="G288" i="1" l="1"/>
  <c r="G383" i="1" l="1"/>
  <c r="G281" i="1"/>
  <c r="F248" i="1"/>
  <c r="G381" i="1"/>
  <c r="G151" i="1"/>
  <c r="F341" i="1"/>
  <c r="G235" i="1"/>
  <c r="G337" i="1"/>
  <c r="G273" i="1"/>
  <c r="G187" i="1"/>
  <c r="F181" i="1"/>
  <c r="F182" i="1"/>
  <c r="F137" i="1"/>
  <c r="F135" i="1" l="1"/>
  <c r="I135" i="1"/>
  <c r="I85" i="1" l="1"/>
  <c r="G67" i="1" l="1"/>
  <c r="F78" i="1" l="1"/>
  <c r="I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01" authorId="0" shapeId="0" xr:uid="{BB81A7E5-36CC-477A-9597-B2A52691360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Für Verbrauch plus 10 Liter vom xteeen
</t>
        </r>
      </text>
    </comment>
  </commentList>
</comments>
</file>

<file path=xl/sharedStrings.xml><?xml version="1.0" encoding="utf-8"?>
<sst xmlns="http://schemas.openxmlformats.org/spreadsheetml/2006/main" count="990" uniqueCount="388">
  <si>
    <t>Anode erneuert</t>
  </si>
  <si>
    <t>Ankerkette gewaschen. Marke 15Meter gelb, 25Meter grün, 35Meter rot, 45 gesamt</t>
  </si>
  <si>
    <t>Buglaterne LED</t>
  </si>
  <si>
    <t>Steckbirnchen 1,2 W LED 10Stück</t>
  </si>
  <si>
    <t>Ankerlicht LED</t>
  </si>
  <si>
    <t>Teile</t>
  </si>
  <si>
    <t>Wartung</t>
  </si>
  <si>
    <t>Standard</t>
  </si>
  <si>
    <t>Auf/Umrüstung</t>
  </si>
  <si>
    <t>Duschkopf aussen</t>
  </si>
  <si>
    <t>Spiefall</t>
  </si>
  <si>
    <t>Dirk</t>
  </si>
  <si>
    <t xml:space="preserve">Motor Laderegler </t>
  </si>
  <si>
    <t>Batterie Monitor</t>
  </si>
  <si>
    <t>LED Ba9</t>
  </si>
  <si>
    <t>Rettungsinsel Offshore 4 Peronen AWN</t>
  </si>
  <si>
    <t>Masch/Std</t>
  </si>
  <si>
    <t>Motor Wartungsset</t>
  </si>
  <si>
    <t>Landstromladegerät</t>
  </si>
  <si>
    <t>Gasflasche II</t>
  </si>
  <si>
    <t>Klettervorrichtung</t>
  </si>
  <si>
    <t>Eingebaut</t>
  </si>
  <si>
    <t>Radio</t>
  </si>
  <si>
    <t>neue Duckwasserpumpe eingebaut. Alte als Ersatz ins Vorschiff</t>
  </si>
  <si>
    <t>Leds Schaltpanel repariert</t>
  </si>
  <si>
    <t>günstig aber scheiß Arbeit</t>
  </si>
  <si>
    <t>Verkablung neue Elektrik plus Ladegeräte</t>
  </si>
  <si>
    <t>LED Heck Pos eingesetzt</t>
  </si>
  <si>
    <t>Aufrüst</t>
  </si>
  <si>
    <t>Betrieb</t>
  </si>
  <si>
    <t>Diesel 990 Kuna , 95 Liter, plus 20ml Grota,  64 Std. Laufzeit entspricht 1,5 liter pro Std.</t>
  </si>
  <si>
    <t>Gasdeckel für zweite Flasche ausgeschnitten</t>
  </si>
  <si>
    <t>Gasadapter, Pattex, Eimer, Fugendichtung, Messingbürste. Bauhaus</t>
  </si>
  <si>
    <t>Staubsauger</t>
  </si>
  <si>
    <t>Sicherung MIDI plus Gehäuse</t>
  </si>
  <si>
    <t>Artic PC Lüfler für Kühlschrank Agregat</t>
  </si>
  <si>
    <t>2 Diesel Additiv Lquie Molly a 45Kuna</t>
  </si>
  <si>
    <t>Diesel 824 Kuna , 77 Liter,  46 Std. Laufzeit entspricht 1,67 liter pro Std.</t>
  </si>
  <si>
    <t>Janmar sprang sehr schlecht an</t>
  </si>
  <si>
    <t xml:space="preserve">Luckenpersenning genäht. Passt leider an der Vorderen nicht. Aber fungiert. </t>
  </si>
  <si>
    <t>Ankerkasten Öse und Halteleine                       (Material an Bord)</t>
  </si>
  <si>
    <t>gekauft</t>
  </si>
  <si>
    <t>Schiff eingewintert. Motorstd im LOGbuch, nachtragen.</t>
  </si>
  <si>
    <t>Segel nachnähen und UV Schutz Vorsegel 445€ MainSail 200€</t>
  </si>
  <si>
    <t>Kühlwasser erneuert / was für ein scheiß Job. Nächstes mal geht es einfacher!</t>
  </si>
  <si>
    <t>Gasdeckel mit neuen Erweiterungsdeckeln versehen</t>
  </si>
  <si>
    <t>Gasflaschenbehälter: neuen Ausserbordabgang wegen Bruch von altem erneuert</t>
  </si>
  <si>
    <t>Gangway Buchse Kunststoff</t>
  </si>
  <si>
    <t>Schäkel Thai</t>
  </si>
  <si>
    <t>Klampen Thai</t>
  </si>
  <si>
    <t>Werkzeug</t>
  </si>
  <si>
    <t>Filterdeckel VETUS Kühlwasser</t>
  </si>
  <si>
    <t xml:space="preserve">Tankanzeige Pneu 4 Tanks </t>
  </si>
  <si>
    <t>Konverter 1500W reiner Sinus</t>
  </si>
  <si>
    <t>Schapschlösser 6*3,50€</t>
  </si>
  <si>
    <t xml:space="preserve">Brotmaschine </t>
  </si>
  <si>
    <t>Kaffeemaschine</t>
  </si>
  <si>
    <t>Inbusschlüssel</t>
  </si>
  <si>
    <t xml:space="preserve">Teile </t>
  </si>
  <si>
    <t>Neues Schappschloss eingebaut, Toilette unter Waschbecken</t>
  </si>
  <si>
    <t xml:space="preserve">3*120Ah Siga AGM Batterie </t>
  </si>
  <si>
    <t>AIS   easyTRX2S IS IGPS + easy Alarm</t>
  </si>
  <si>
    <t>Impeller überprüft. Sieht neuwertig aus. Nicht gewechselt</t>
  </si>
  <si>
    <t>Motor sprang schlecht an. Nach demontage ZylKopf Wasserschlag an Kolben 1+3 festgestellt.</t>
  </si>
  <si>
    <t>Motor gestartet. Läuft wie gehabt. Morgen Kontrolle Startverhalten.</t>
  </si>
  <si>
    <t>Bilgepumpe</t>
  </si>
  <si>
    <t>Kleinzeug Patex, Flaggenröllchen, Schrauben, Kabelbeff.</t>
  </si>
  <si>
    <t>Pneumatik Winkel</t>
  </si>
  <si>
    <t>Landanschlusskabel</t>
  </si>
  <si>
    <t>Zylinderkopf abgebaut</t>
  </si>
  <si>
    <t>Transportkosten für Teile Frühjahr 2019</t>
  </si>
  <si>
    <t>Toiletten Schlauch</t>
  </si>
  <si>
    <t>Sikaflex</t>
  </si>
  <si>
    <t>ALU Klebeband</t>
  </si>
  <si>
    <t>Hub Winde</t>
  </si>
  <si>
    <t>Schlauchboot neu Zodiac 230 Aero</t>
  </si>
  <si>
    <t>2 Opferanoden Yanmar 3GM30F                        gut für 25 Jahre</t>
  </si>
  <si>
    <t>Antennenkabel AIS zu VHF</t>
  </si>
  <si>
    <t>MAKITA Multi</t>
  </si>
  <si>
    <t>MAKITA Staubsauger</t>
  </si>
  <si>
    <t>Bosch Schleifmaschine</t>
  </si>
  <si>
    <t>Neue Genua Rolly Tassker angeschlagen</t>
  </si>
  <si>
    <t>Motor Pleuel und Kolben Austausch von 17.6. - 28.06.19</t>
  </si>
  <si>
    <t>3 Kolben; 3 Pleuel</t>
  </si>
  <si>
    <t>Dichtungen</t>
  </si>
  <si>
    <t>Ölwechsel + Filterwechsel</t>
  </si>
  <si>
    <t>Impeller Kontrolle</t>
  </si>
  <si>
    <t xml:space="preserve">Zusatzkosten Transport DHL </t>
  </si>
  <si>
    <t>Luftfilter erneuert</t>
  </si>
  <si>
    <t>Anschluss Dieseltank an Pneumatikanzeige</t>
  </si>
  <si>
    <t>Volvo Stopfbchse mit original Fett geschmiert</t>
  </si>
  <si>
    <t>Diesel 357 Kuna , 35 Liter,  69 Std. Laufzeit entspricht 1,97 liter pro Std.</t>
  </si>
  <si>
    <t>Motor wieder zusammengebaut für Generalüberholung.  130 für Dichtungen</t>
  </si>
  <si>
    <t>Schmierstoffe Gummi, rostlöser, ce- Stecker</t>
  </si>
  <si>
    <t>Hauptschalter, Dichtmasse, Benzin, Kleinzeug, Splinte</t>
  </si>
  <si>
    <t>Klettervorrichtung GriGri 2</t>
  </si>
  <si>
    <t>M-Oil o.K. 75%, Kontrolle sollte DEKO sein, sprang aber nach umgekippten Hebel sofort an.</t>
  </si>
  <si>
    <t>NMEA Chartplotter an Autopilot angeklemmt. War nicht angeschlossen. Warum auch immer?</t>
  </si>
  <si>
    <t>Motor Schalttafel ausgebaut,kontrolliert und besser Verschraubt</t>
  </si>
  <si>
    <t>Radarpodest fertig gestellt. Karbonplatte plus Tipp Schrauben</t>
  </si>
  <si>
    <t>Diesel 883 Kuna , 87 Liter,  46 Std. Laufzeit entspricht 1,89 liter pro Std.</t>
  </si>
  <si>
    <t>Segelreiniger</t>
  </si>
  <si>
    <t>Fenderventiele</t>
  </si>
  <si>
    <t>Innenkompass</t>
  </si>
  <si>
    <t>Getränkehalter Cockpit</t>
  </si>
  <si>
    <t>Rost u. Kalkentferner</t>
  </si>
  <si>
    <t xml:space="preserve">Cockpittisch </t>
  </si>
  <si>
    <t xml:space="preserve">Flex + Scheibe </t>
  </si>
  <si>
    <t>Scharniere plus Schrauben für Tisch</t>
  </si>
  <si>
    <t>Aussenborder Wasserschaden</t>
  </si>
  <si>
    <t>Kleinzeug AB</t>
  </si>
  <si>
    <t>Zwei neue Festmacher</t>
  </si>
  <si>
    <t>Werkzeug und Schrauben  Rohrzange</t>
  </si>
  <si>
    <t>Anlasser Kohlen Satz</t>
  </si>
  <si>
    <t>AKKU Schrauber</t>
  </si>
  <si>
    <t>EPIRB/------plb</t>
  </si>
  <si>
    <t>Parasailor</t>
  </si>
  <si>
    <t>Heckleuchte LED</t>
  </si>
  <si>
    <t>20m 14mm Festmacher / Schot</t>
  </si>
  <si>
    <t>Starterbatterie Varta 72Ah</t>
  </si>
  <si>
    <t>Dyson hot&amp;cool</t>
  </si>
  <si>
    <t>Wellenlager und  Propeller Endmutter plus Anode</t>
  </si>
  <si>
    <t>Zylinderkopf nach 50Betriebs Std mit 12Nm nachgezogen</t>
  </si>
  <si>
    <t>Ventilspiel eingestellt</t>
  </si>
  <si>
    <t>Wellenlager gefettet</t>
  </si>
  <si>
    <t>STL Teile Schellen etc.</t>
  </si>
  <si>
    <t>Signalmittel</t>
  </si>
  <si>
    <t xml:space="preserve">Epropulsion an Bord </t>
  </si>
  <si>
    <t>Steuerbord Winch gewartet.</t>
  </si>
  <si>
    <t>Backbord Winch gewartet.</t>
  </si>
  <si>
    <t>Kranen Sukosan</t>
  </si>
  <si>
    <t>Lüfter 12V</t>
  </si>
  <si>
    <t>Rettungsring</t>
  </si>
  <si>
    <t>Schläuche für Waschbecken u. Ansaug Toilette</t>
  </si>
  <si>
    <t>Wellenanode</t>
  </si>
  <si>
    <t xml:space="preserve">Halter für Mob Boje </t>
  </si>
  <si>
    <t>Seeventiele plus Durchbruch etc  Backbord:Toilette, Waschbecken, Toil. Ansaug.</t>
  </si>
  <si>
    <t xml:space="preserve">Windmesseinheit überholt, </t>
  </si>
  <si>
    <t>Windex Fuß ausgetauscht</t>
  </si>
  <si>
    <t>Fächerflex Scheiben 2</t>
  </si>
  <si>
    <t>Abdeckplane Dingi</t>
  </si>
  <si>
    <t>Schellen für Plotterhalterung</t>
  </si>
  <si>
    <t>Autopilot EV-200 klp. Packet</t>
  </si>
  <si>
    <t>Autopilot EV-200 zusätzliche Leitungen</t>
  </si>
  <si>
    <t>Rumpf polieren und lamminieren Kielansatz</t>
  </si>
  <si>
    <t>Kleinmaterial Conrad</t>
  </si>
  <si>
    <t>Update Wlan Modul in AIS</t>
  </si>
  <si>
    <t>Einspritzpunkt kontrolliert</t>
  </si>
  <si>
    <t>Anlasser Kollektor gereinigt</t>
  </si>
  <si>
    <t>offen</t>
  </si>
  <si>
    <t>Fernschaltung</t>
  </si>
  <si>
    <t>Netzrelais</t>
  </si>
  <si>
    <t>Kabelfixierung</t>
  </si>
  <si>
    <t>Austausch</t>
  </si>
  <si>
    <t>Neue Bordtoilette (Überbleibsel von Moody41)</t>
  </si>
  <si>
    <t xml:space="preserve"> </t>
  </si>
  <si>
    <t>Kleinmaterial Sukonsan  schellen, Bügel, Schäkel, flüssigkeiten</t>
  </si>
  <si>
    <t>Clean a Tank   174 Kuna</t>
  </si>
  <si>
    <t>Dirk Nr2. Nr1 wird Schot da zu dünn gekauft als Dirk.</t>
  </si>
  <si>
    <t>Windex neu</t>
  </si>
  <si>
    <t xml:space="preserve">Spifall ohne Reck. Das Alte Neue wird zur Nierderhalteleine PARA </t>
  </si>
  <si>
    <t>Alle neuen Toilettenschläusche aus Montage Sukosan mit Kalelbindern befestigt</t>
  </si>
  <si>
    <t>Diesel 1190 Kuna , 130 Liter,  94 Std. Laufzeit entspricht 1,38 liter pro Std.</t>
  </si>
  <si>
    <t>Liqui Moly Injection Reiniger</t>
  </si>
  <si>
    <t>Ausholerleine für Großsegel</t>
  </si>
  <si>
    <t>Gas, Schot, Teak Öl, T-Stück Kühlwasser, Kärcheradapter  860Kuna</t>
  </si>
  <si>
    <t>Kaffee Kessel Elektrisch</t>
  </si>
  <si>
    <t>Dieselfeinfilter erneuert</t>
  </si>
  <si>
    <t>Dampferlicht LED</t>
  </si>
  <si>
    <t>Material zum Laminieren pinsel, glas etc.</t>
  </si>
  <si>
    <t>Schellen für Kraftstoffschläuche</t>
  </si>
  <si>
    <t xml:space="preserve">Einspritzpunkt 3° säpter gestellt. 0.9mm Shims auf 1,2mm. (wegen Rückwärtz anspringen). </t>
  </si>
  <si>
    <t>SeaTalk NG Backbone Kabel</t>
  </si>
  <si>
    <t>Ruckdämpfer</t>
  </si>
  <si>
    <t>Mischgarnitur Küche</t>
  </si>
  <si>
    <t>Luftgitter Motorraumentlüftung</t>
  </si>
  <si>
    <t>FI Schalter, Doppelsicherung, neues Gehäuse</t>
  </si>
  <si>
    <t>NMEA 0183 to Setalk Ng Converter   (Übertragung AIS Daten zum Plotter)</t>
  </si>
  <si>
    <t xml:space="preserve">Navionics SEEEKarten Update für Plotter </t>
  </si>
  <si>
    <t>Krängungsmesser</t>
  </si>
  <si>
    <t>Schot für Para rot</t>
  </si>
  <si>
    <t>Enduskope, Schalter, Abdeckkappen</t>
  </si>
  <si>
    <t>Edelstahlbuchse für Gangway</t>
  </si>
  <si>
    <t>Mesh Matrazenunterlage Test bevor kompl. Umstellung</t>
  </si>
  <si>
    <t>Teleskopleiter</t>
  </si>
  <si>
    <t>Präzisionswaage</t>
  </si>
  <si>
    <t>Zylkopfdicht, Auspuffdicht, Elbowdicht, Thermostatedichtung</t>
  </si>
  <si>
    <t>Verkauf alter Plotter</t>
  </si>
  <si>
    <t>Verkauf alter Autopilot</t>
  </si>
  <si>
    <t>Fernbedienung mit Zählwerk für Anker</t>
  </si>
  <si>
    <r>
      <t>Aircell 7 Koax Kabel 50 Ohm</t>
    </r>
    <r>
      <rPr>
        <sz val="11"/>
        <color theme="1"/>
        <rFont val="Calibri"/>
        <family val="2"/>
      </rPr>
      <t xml:space="preserve"> (aircell7kabel)</t>
    </r>
    <r>
      <rPr>
        <b/>
        <sz val="11"/>
        <color theme="1"/>
        <rFont val="Calibri"/>
        <family val="2"/>
      </rPr>
      <t xml:space="preserve">  UKW Seefunkantenne KM-3F 0,90 m lang</t>
    </r>
  </si>
  <si>
    <t>10 min Epoxy  Brett einlaminiert für Autopilot</t>
  </si>
  <si>
    <t>Kraftsoffschlauch aus MUC !!!!Wucher !!!!</t>
  </si>
  <si>
    <t>Kleimat. Panel auf Bimini</t>
  </si>
  <si>
    <t xml:space="preserve">TriData Set i70s </t>
  </si>
  <si>
    <t>Tauchanzug</t>
  </si>
  <si>
    <t>Anlasser   (der Alte bleibt für Ersatz)</t>
  </si>
  <si>
    <t>Karten Plotter C80 gebraucht</t>
  </si>
  <si>
    <t>Ölfilter  Robert</t>
  </si>
  <si>
    <t>Druckminderer und Gasschlauch für Gasflaschenbox</t>
  </si>
  <si>
    <t>Wanten und Stage inkl. Spanner Schäckel usw. erneuert</t>
  </si>
  <si>
    <t>neues Dampferlicht plus Kleinteile</t>
  </si>
  <si>
    <t>Trimmleine-- Für Flaggen unter Saling</t>
  </si>
  <si>
    <t>Mairna sukosan  plus Tipp für Rigger Team</t>
  </si>
  <si>
    <t>Kabel Ankerlicht u. Dampferlicht u. Kabelschuhe</t>
  </si>
  <si>
    <t>Stopfbuche gefettet</t>
  </si>
  <si>
    <t xml:space="preserve">Motor u. Getriebeölstand (plus 10ml) angepasst. Wasser im Ausgleichbehälter aufgefüllt. </t>
  </si>
  <si>
    <t>Dieselfeinfilter yanmar</t>
  </si>
  <si>
    <t>Neue Relingseile oben</t>
  </si>
  <si>
    <t>Großsegel Rolly Tasker</t>
  </si>
  <si>
    <t>Sikaflex schwarz  Fuge an Badeplattform</t>
  </si>
  <si>
    <t>Karabiener für …... Para Schottsteuerung</t>
  </si>
  <si>
    <t xml:space="preserve">Diesel 306 Kuna , 10 Liter Tank, 20 Liter Kanister  </t>
  </si>
  <si>
    <t>Motot Kraftstoff Zusatz Reinigung    185 Kuna</t>
  </si>
  <si>
    <t>Standard Vorförderpumpe ausgebaut (bleibt als Original Reserve). elkr. Vorförder funktioniert seit Wochen</t>
  </si>
  <si>
    <t>Badeleiter Buchse Edelstahl</t>
  </si>
  <si>
    <t>Mesh Matratzenunterlage für Achterkabine</t>
  </si>
  <si>
    <t>Wlan Anlage für Schiffs Wlan</t>
  </si>
  <si>
    <t>Kappe für Heckleuchte</t>
  </si>
  <si>
    <t>Fuß für Plattformverlängerung</t>
  </si>
  <si>
    <t>Verkauf Wind Anzeige ST60</t>
  </si>
  <si>
    <t>Grundplatten für Plattformverlängerung</t>
  </si>
  <si>
    <t>Klebstoffe für Plattformverlängerung</t>
  </si>
  <si>
    <t>Teakleisten</t>
  </si>
  <si>
    <t>Zubehör für Gangway Verlängerung und Badeplattform</t>
  </si>
  <si>
    <t xml:space="preserve">Bearbeitung Heckstütze bei Markus </t>
  </si>
  <si>
    <t>Arbeit</t>
  </si>
  <si>
    <t>Verkauf Wind Mess Geber ST40</t>
  </si>
  <si>
    <t xml:space="preserve">PumpBalg für Druck Puffersystem Yanmar 3gm30 wegen </t>
  </si>
  <si>
    <t>Diverse Fahrrad Halter</t>
  </si>
  <si>
    <t>Verkauf ST80 Kompass</t>
  </si>
  <si>
    <t>Fugenmasse Sonderpreis SVB</t>
  </si>
  <si>
    <t xml:space="preserve">Verkauf Durchbruchgeber aus Tri Packagge </t>
  </si>
  <si>
    <t>i70s Display</t>
  </si>
  <si>
    <t>Rocna Anker 20Kg</t>
  </si>
  <si>
    <t>Impellerriemen, Keilriemen, Impeller, Gertiebeöl erneuert</t>
  </si>
  <si>
    <t>Diesel Vorfilter von RACAR erneuert</t>
  </si>
  <si>
    <t>Kleinteile Muffe, Schrauben, Farbe</t>
  </si>
  <si>
    <t>Reparatur</t>
  </si>
  <si>
    <t>Filter für Trinkwasser im Boot</t>
  </si>
  <si>
    <t>ALU Folie für Motorraum</t>
  </si>
  <si>
    <t>Vollgetankt bei Motor Laufzeit 1675Std; plus 100ml Grotamar 88 (Schockdosis)</t>
  </si>
  <si>
    <t>Diesel 1161 Kuna , 109 Liter, plus 25ml Grota,  85 Std. Laufzeit entspricht 1,4 Liter pro Std.</t>
  </si>
  <si>
    <t>Ersatz</t>
  </si>
  <si>
    <t>Kugelfender A2 Polyf US</t>
  </si>
  <si>
    <t>AquaClean</t>
  </si>
  <si>
    <t>Diesel 696 Kuna , 65 Liter, plus 25ml Grota, plus 50ml Motorreiniger   46 Std. Laufzeit entspricht 1,4 Liter pro Std.</t>
  </si>
  <si>
    <t>Filter für Wasser Tank Befüllung (vor Tank)</t>
  </si>
  <si>
    <t xml:space="preserve">Pattex Power Spray  </t>
  </si>
  <si>
    <t>Buskabel SeaTalk NG</t>
  </si>
  <si>
    <t xml:space="preserve"> 2 Ruckdämpfer Gummi</t>
  </si>
  <si>
    <t>Tesa Mol für Motorraum Abdichtung</t>
  </si>
  <si>
    <t>5 Türstopper Gummi für Schlauchboot etc.</t>
  </si>
  <si>
    <t>Material für Dieselfilter Halter</t>
  </si>
  <si>
    <t>Sprühgelcoat Yachtcare</t>
  </si>
  <si>
    <t>Epoxydharz 240ml</t>
  </si>
  <si>
    <t>T-Verbinder 22er Bimini Rohr für Solaranlage</t>
  </si>
  <si>
    <t>230V Steckdosen</t>
  </si>
  <si>
    <t>Verlänerung Autopilot 90mm</t>
  </si>
  <si>
    <t>Erneueung</t>
  </si>
  <si>
    <t>25132-003700E Keilriemen Lima</t>
  </si>
  <si>
    <t>Spanngummi für Plane</t>
  </si>
  <si>
    <t>Tisch Maststütze +Scharnier und Verschluß 16€</t>
  </si>
  <si>
    <t>Montage (einziehen und Rolle) Spiefall und Windex</t>
  </si>
  <si>
    <t>Fockfall LIROS RACER 35 Meter</t>
  </si>
  <si>
    <t>Verkauf ST60 TriData</t>
  </si>
  <si>
    <t>Motor eingewintert 1708 Std.</t>
  </si>
  <si>
    <t>Dieselfilter kontrolliert, Weg bis Hochdruckpumpe geprüft, Dichtringe fotografiert
Öl Motor und Getriebe kontrolliert, STL Getriebeölschraube i.O.</t>
  </si>
  <si>
    <t>2te Schalttafel eingebaut.</t>
  </si>
  <si>
    <t>Antifouling Teilmenge vom Kauf</t>
  </si>
  <si>
    <t>Kleinmaterial und Lösungsmittel</t>
  </si>
  <si>
    <t>119660-35150 Ölfilter 4 Stück Bestand 3</t>
  </si>
  <si>
    <t>Ölwechsel plus Filter</t>
  </si>
  <si>
    <t>Nachnähen Niedergang Abdeckung</t>
  </si>
  <si>
    <t>Badezimmerleuchte</t>
  </si>
  <si>
    <t>Handtuchhalter Badezimmer</t>
  </si>
  <si>
    <t>Fächerschleifer für Maststütze</t>
  </si>
  <si>
    <t>Gasschlauch Herd</t>
  </si>
  <si>
    <t>128290-49510 Kühlwasserschlauch</t>
  </si>
  <si>
    <t>128695-49520 Kühlwasserschlauch</t>
  </si>
  <si>
    <t>128695-49530 Kühlwasserschlauch</t>
  </si>
  <si>
    <t>Diesel 1270 Kuna , 80 Liter, plus 5ml Grota, plus 5ml Motorreiniger   54 Std. Laufzeit entspricht 1,48 Liter pro Std.</t>
  </si>
  <si>
    <t>Masseleitung Laden dicker ausführuen  (wie im Plan)</t>
  </si>
  <si>
    <t>2 elekt. Dieselpumpen  eine für Ersatz 31,98. eine verkauft 20€.</t>
  </si>
  <si>
    <t>Plane für DINGI</t>
  </si>
  <si>
    <t>Pflege</t>
  </si>
  <si>
    <t>3M medium polish and wax</t>
  </si>
  <si>
    <t>Solarpanel 150W</t>
  </si>
  <si>
    <t>5m Solarkabel</t>
  </si>
  <si>
    <t>Kabel für Anlsser 70mm² wegen Durchzugproblem nach 4 Wochen ohne Landstrom</t>
  </si>
  <si>
    <t>Simmering für Seewasserpumpe</t>
  </si>
  <si>
    <t>solar Verteiler</t>
  </si>
  <si>
    <t>Neues T-Stück für Wasserdruckbehälter von Wolfgang Filou</t>
  </si>
  <si>
    <t>Simmering für Seewasserpumpe Lager</t>
  </si>
  <si>
    <t>Dieselfilter VW  WK842/3    für mehr Filterleistung als mini Yanmar Filter</t>
  </si>
  <si>
    <t>Dieselfilter VW  WK842/3     1st Lager</t>
  </si>
  <si>
    <t>20 Liter Diesel aus Ersatzkanister nachgefüllt</t>
  </si>
  <si>
    <t>Ölwechsel ohne Filter</t>
  </si>
  <si>
    <t>2*1,7 Meter Edelstahlrohr für Solarträger</t>
  </si>
  <si>
    <t>7 Holzleisten plus Schrauben für Achterkabine (Stützung Folienkaschierung Himmel)</t>
  </si>
  <si>
    <t>Spi Schot  blau</t>
  </si>
  <si>
    <t>Rohre für Panel auf Bimini 2*1 Meter</t>
  </si>
  <si>
    <t>Kompass</t>
  </si>
  <si>
    <t>Regler Solar für Starterbatterie</t>
  </si>
  <si>
    <t>Drehflügel Prop Variopro SPC</t>
  </si>
  <si>
    <t>PropellerWellendichtung</t>
  </si>
  <si>
    <t>PropellerWellenlager</t>
  </si>
  <si>
    <t>Zierstreifen seitl.</t>
  </si>
  <si>
    <t>Schellen Bimini Solarbefestigung</t>
  </si>
  <si>
    <t>Unterwasserleuchte</t>
  </si>
  <si>
    <t>Pleuel u. Kolben Zyl. 1 gewechselt. Was es letztendlich war? Der neue Anlasser zieht besser 
durch. Die 3° Grad spätere Einspritzung macht keine Probleme. Der Schlauch von der Ent-
lüftung ist jetzt so verlegt das der Schlauch leer läuft. Das Wasserniveau im Wassersammler ist so niedrig das ich hier keine Überwachung einbaue.</t>
  </si>
  <si>
    <t>Borddurchführung Kabel</t>
  </si>
  <si>
    <t xml:space="preserve">Segeltape </t>
  </si>
  <si>
    <t>Lack für Dekorstreifen</t>
  </si>
  <si>
    <t>Hardi Diesel Vorförderpumpe "geregelt" eingebaut</t>
  </si>
  <si>
    <t>elek. Diesel Vorförderpumpe als Ersatz (die anderen wurden an Nachbarn …..)</t>
  </si>
  <si>
    <t>Bimini</t>
  </si>
  <si>
    <t>Strecktaue 2Stk. 10m</t>
  </si>
  <si>
    <t>Antifouling 4l 2015</t>
  </si>
  <si>
    <t>Antifouling 4l 2022</t>
  </si>
  <si>
    <t>Feuerlöscher</t>
  </si>
  <si>
    <t>Abzieher für Propeller</t>
  </si>
  <si>
    <t>Edelstahlhalter für Plotter</t>
  </si>
  <si>
    <t>Schmutzwasserpumpe 220V mit schwimmer für worstcase</t>
  </si>
  <si>
    <t>Teak Holz für Aussenborderhalter, Bearbeitung Markus 25€</t>
  </si>
  <si>
    <t>Reffleine Groß</t>
  </si>
  <si>
    <t>Rumpf polieren 3 Steps  400 plus 20 tipp,</t>
  </si>
  <si>
    <t xml:space="preserve">50cm Rohr wegen nicht auffindbar </t>
  </si>
  <si>
    <t>Kleinmaterial für U Schiff</t>
  </si>
  <si>
    <t>Tinner A 1 liter</t>
  </si>
  <si>
    <t>Antifouling 4l 2022 minus 50%</t>
  </si>
  <si>
    <t>Antifouling 4l 2022 50%</t>
  </si>
  <si>
    <t>Einbau Reffleine plus Verklicker</t>
  </si>
  <si>
    <t>Lagerbestand/Ersatzteillager</t>
  </si>
  <si>
    <t>Diesel 130 Euro , 106 Liter, plus 25ml Grota, plus 20 Liter aus Nachfüllung,  plus 10 aus Holger 98 Std. Laufzeit entspricht 1,4 Liter pro Std.</t>
  </si>
  <si>
    <t>Sprayhood erneuert</t>
  </si>
  <si>
    <t>6 Poliform US Fender</t>
  </si>
  <si>
    <t>Vorsegelpersenning</t>
  </si>
  <si>
    <t>Genuaschoten plus Softschäkel</t>
  </si>
  <si>
    <t>Umbau</t>
  </si>
  <si>
    <t>Solarpanel 3x50W</t>
  </si>
  <si>
    <t>EU Flagge</t>
  </si>
  <si>
    <t>LED Ambiente Kabelverlängerung</t>
  </si>
  <si>
    <t>Makita Akku Kompressor</t>
  </si>
  <si>
    <t xml:space="preserve">Kabelschuhe </t>
  </si>
  <si>
    <t>36er Nuss für Propeller</t>
  </si>
  <si>
    <t>Lithium Batterie für Kamera</t>
  </si>
  <si>
    <t>EU Flagge einfach</t>
  </si>
  <si>
    <t>Makita Akku 5Ah</t>
  </si>
  <si>
    <t>12V Steckdose plus USB Lade Voltanzeige</t>
  </si>
  <si>
    <t>Kleinmaterial (Nieten, Messingblech, Edelstahlbohrer)</t>
  </si>
  <si>
    <t>2 Hauptschalter</t>
  </si>
  <si>
    <t>Solarkabel Weiche</t>
  </si>
  <si>
    <t>Dioden</t>
  </si>
  <si>
    <t>Kabel 2x4² zu Steuerstand</t>
  </si>
  <si>
    <t>Dichtband für Baxkisten</t>
  </si>
  <si>
    <t>Rutschstopp Niedergang</t>
  </si>
  <si>
    <t>Lenzdichtung Schlauchboot</t>
  </si>
  <si>
    <t>Wartungsset Propeller SPW</t>
  </si>
  <si>
    <t>Diesel 122 Euro , 70 Liter, plus 25ml Grota,  60 Std. Laufzeit entspricht 1,16 Liter pro Std.</t>
  </si>
  <si>
    <t>230V elektro Kleinmaterial Neue 230V Verabelung plus Gehäuse und Relais</t>
  </si>
  <si>
    <t>Umlenkrollen Großfall im Top erneuert. Skipper Team 420 plus 20 Tipp</t>
  </si>
  <si>
    <t>Ölwechesl plus Filter (60 Std mehr als im W-Buch. Heutige Öle sind deutlich besser als bei Auslegung des Motors)</t>
  </si>
  <si>
    <t>3 Opferanoden für Welle/Schraube</t>
  </si>
  <si>
    <t>Seeventiele plus Durchbruch etc  Nachbestellung</t>
  </si>
  <si>
    <t>Monitor. Probebetrieb.</t>
  </si>
  <si>
    <t>Wellenlager 25x1,25Zoll</t>
  </si>
  <si>
    <t>Wellenlager 25x1,75Zoll</t>
  </si>
  <si>
    <t>starterknopf Motor</t>
  </si>
  <si>
    <t>SPW Gelenkscheibenkupplung K-120</t>
  </si>
  <si>
    <t>starterknopf Motor Hella</t>
  </si>
  <si>
    <t xml:space="preserve">Wellendichtung </t>
  </si>
  <si>
    <t>Motor Grundierung</t>
  </si>
  <si>
    <t>Drahtbürsten</t>
  </si>
  <si>
    <t>Edelstahlschellen mit Edelstahlschrauben</t>
  </si>
  <si>
    <t>5 L Motoröl Robert</t>
  </si>
  <si>
    <t>4 Schrauben Krümmer</t>
  </si>
  <si>
    <t>kamera</t>
  </si>
  <si>
    <t>STL Teile Wellenanpassung</t>
  </si>
  <si>
    <t>elbow plus dichtung</t>
  </si>
  <si>
    <t>Abdeckplane Winter.</t>
  </si>
  <si>
    <t>TO Stander</t>
  </si>
  <si>
    <t>Antifouling 4x2l  Robert guter Preis</t>
  </si>
  <si>
    <t>Yachticon Röstklöser für Kunststoff</t>
  </si>
  <si>
    <t>Yachticon Metallpolitur</t>
  </si>
  <si>
    <t>Sachen die bei Verkauf nur gegen Extrabezahlung an Bord bleiben</t>
  </si>
  <si>
    <t>Neue Schriftzüge seitl. Und am Heck</t>
  </si>
  <si>
    <t>2 Curry Klemmen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</si>
</sst>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.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92929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1" fillId="0" borderId="0" xfId="0" applyNumberFormat="1" applyFont="1"/>
    <xf numFmtId="0" fontId="1" fillId="0" borderId="0" xfId="0" applyFont="1"/>
    <xf numFmtId="17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14" fontId="1" fillId="0" borderId="3" xfId="0" applyNumberFormat="1" applyFont="1" applyBorder="1"/>
    <xf numFmtId="0" fontId="1" fillId="0" borderId="3" xfId="0" applyFont="1" applyBorder="1"/>
    <xf numFmtId="14" fontId="1" fillId="0" borderId="4" xfId="0" applyNumberFormat="1" applyFont="1" applyBorder="1"/>
    <xf numFmtId="0" fontId="1" fillId="0" borderId="5" xfId="0" applyFont="1" applyBorder="1"/>
    <xf numFmtId="14" fontId="1" fillId="0" borderId="6" xfId="0" applyNumberFormat="1" applyFont="1" applyBorder="1"/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14" fontId="1" fillId="0" borderId="8" xfId="0" applyNumberFormat="1" applyFont="1" applyBorder="1"/>
    <xf numFmtId="0" fontId="0" fillId="0" borderId="8" xfId="0" applyBorder="1"/>
    <xf numFmtId="14" fontId="1" fillId="0" borderId="9" xfId="0" applyNumberFormat="1" applyFont="1" applyBorder="1"/>
    <xf numFmtId="0" fontId="1" fillId="3" borderId="0" xfId="0" applyFont="1" applyFill="1"/>
    <xf numFmtId="14" fontId="1" fillId="3" borderId="0" xfId="0" applyNumberFormat="1" applyFont="1" applyFill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1" fillId="0" borderId="1" xfId="0" applyNumberFormat="1" applyFont="1" applyBorder="1"/>
    <xf numFmtId="164" fontId="0" fillId="0" borderId="0" xfId="0" applyNumberFormat="1"/>
    <xf numFmtId="164" fontId="1" fillId="0" borderId="3" xfId="0" applyNumberFormat="1" applyFont="1" applyBorder="1"/>
    <xf numFmtId="164" fontId="0" fillId="2" borderId="0" xfId="0" applyNumberFormat="1" applyFill="1"/>
    <xf numFmtId="164" fontId="1" fillId="2" borderId="0" xfId="0" applyNumberFormat="1" applyFont="1" applyFill="1"/>
    <xf numFmtId="164" fontId="1" fillId="0" borderId="8" xfId="0" applyNumberFormat="1" applyFont="1" applyBorder="1"/>
    <xf numFmtId="165" fontId="0" fillId="3" borderId="0" xfId="0" applyNumberFormat="1" applyFill="1"/>
    <xf numFmtId="165" fontId="1" fillId="0" borderId="0" xfId="0" applyNumberFormat="1" applyFont="1"/>
    <xf numFmtId="165" fontId="1" fillId="0" borderId="1" xfId="0" applyNumberFormat="1" applyFont="1" applyBorder="1"/>
    <xf numFmtId="165" fontId="0" fillId="0" borderId="0" xfId="0" applyNumberFormat="1"/>
    <xf numFmtId="165" fontId="1" fillId="0" borderId="3" xfId="0" applyNumberFormat="1" applyFont="1" applyBorder="1"/>
    <xf numFmtId="165" fontId="1" fillId="0" borderId="8" xfId="0" applyNumberFormat="1" applyFont="1" applyBorder="1"/>
    <xf numFmtId="165" fontId="0" fillId="0" borderId="1" xfId="0" applyNumberFormat="1" applyBorder="1"/>
    <xf numFmtId="164" fontId="0" fillId="0" borderId="1" xfId="0" applyNumberFormat="1" applyBorder="1"/>
    <xf numFmtId="0" fontId="3" fillId="0" borderId="10" xfId="0" applyFont="1" applyBorder="1" applyAlignment="1">
      <alignment vertical="center" wrapText="1"/>
    </xf>
    <xf numFmtId="6" fontId="1" fillId="0" borderId="0" xfId="0" applyNumberFormat="1" applyFont="1"/>
    <xf numFmtId="0" fontId="0" fillId="4" borderId="0" xfId="0" applyFill="1"/>
    <xf numFmtId="0" fontId="1" fillId="4" borderId="0" xfId="0" applyFont="1" applyFill="1"/>
    <xf numFmtId="165" fontId="1" fillId="4" borderId="0" xfId="0" applyNumberFormat="1" applyFont="1" applyFill="1"/>
    <xf numFmtId="164" fontId="1" fillId="4" borderId="0" xfId="0" applyNumberFormat="1" applyFont="1" applyFill="1"/>
    <xf numFmtId="14" fontId="1" fillId="4" borderId="0" xfId="0" applyNumberFormat="1" applyFont="1" applyFill="1"/>
    <xf numFmtId="0" fontId="4" fillId="0" borderId="0" xfId="0" applyFont="1"/>
    <xf numFmtId="14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0" fontId="0" fillId="0" borderId="2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0" xfId="0" applyFont="1"/>
    <xf numFmtId="0" fontId="1" fillId="5" borderId="0" xfId="0" applyFont="1" applyFill="1"/>
    <xf numFmtId="14" fontId="1" fillId="5" borderId="0" xfId="0" applyNumberFormat="1" applyFont="1" applyFill="1"/>
    <xf numFmtId="0" fontId="0" fillId="5" borderId="0" xfId="0" applyFill="1"/>
    <xf numFmtId="165" fontId="1" fillId="5" borderId="0" xfId="0" applyNumberFormat="1" applyFont="1" applyFill="1"/>
    <xf numFmtId="164" fontId="1" fillId="5" borderId="0" xfId="0" applyNumberFormat="1" applyFont="1" applyFill="1"/>
    <xf numFmtId="0" fontId="0" fillId="5" borderId="0" xfId="0" applyFill="1" applyAlignment="1">
      <alignment wrapText="1"/>
    </xf>
    <xf numFmtId="0" fontId="0" fillId="6" borderId="0" xfId="0" applyFill="1"/>
    <xf numFmtId="14" fontId="1" fillId="6" borderId="0" xfId="0" applyNumberFormat="1" applyFont="1" applyFill="1"/>
    <xf numFmtId="0" fontId="1" fillId="6" borderId="0" xfId="0" applyFont="1" applyFill="1"/>
    <xf numFmtId="165" fontId="1" fillId="6" borderId="0" xfId="0" applyNumberFormat="1" applyFont="1" applyFill="1"/>
    <xf numFmtId="164" fontId="1" fillId="6" borderId="0" xfId="0" applyNumberFormat="1" applyFont="1" applyFill="1"/>
    <xf numFmtId="0" fontId="0" fillId="2" borderId="0" xfId="0" applyFill="1"/>
    <xf numFmtId="14" fontId="1" fillId="2" borderId="0" xfId="0" applyNumberFormat="1" applyFont="1" applyFill="1"/>
    <xf numFmtId="0" fontId="1" fillId="2" borderId="0" xfId="0" applyFont="1" applyFill="1"/>
    <xf numFmtId="165" fontId="1" fillId="2" borderId="0" xfId="0" applyNumberFormat="1" applyFont="1" applyFill="1"/>
    <xf numFmtId="0" fontId="1" fillId="7" borderId="0" xfId="0" applyFont="1" applyFill="1"/>
    <xf numFmtId="2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0"/>
  <sheetViews>
    <sheetView tabSelected="1" zoomScale="110" zoomScaleNormal="110" workbookViewId="0">
      <pane ySplit="1" topLeftCell="A366" activePane="bottomLeft" state="frozen"/>
      <selection pane="bottomLeft" activeCell="G376" sqref="G376"/>
    </sheetView>
  </sheetViews>
  <sheetFormatPr baseColWidth="10" defaultColWidth="8.90625" defaultRowHeight="14.5" x14ac:dyDescent="0.35"/>
  <cols>
    <col min="1" max="1" width="8.453125" style="2" customWidth="1"/>
    <col min="2" max="2" width="10.36328125" style="2" customWidth="1"/>
    <col min="3" max="3" width="10.08984375" style="2" bestFit="1" customWidth="1"/>
    <col min="4" max="4" width="77.54296875" style="2" customWidth="1"/>
    <col min="5" max="5" width="10.36328125" style="2" customWidth="1"/>
    <col min="6" max="6" width="9.453125" style="35" customWidth="1"/>
    <col min="7" max="7" width="13.90625" style="5" customWidth="1"/>
    <col min="8" max="8" width="10.08984375" style="1" bestFit="1" customWidth="1"/>
    <col min="9" max="16384" width="8.90625" style="2"/>
  </cols>
  <sheetData>
    <row r="1" spans="1:8" s="23" customFormat="1" x14ac:dyDescent="0.35">
      <c r="C1" s="25" t="s">
        <v>41</v>
      </c>
      <c r="E1" s="25" t="s">
        <v>16</v>
      </c>
      <c r="F1" s="34" t="s">
        <v>7</v>
      </c>
      <c r="G1" s="27" t="s">
        <v>8</v>
      </c>
      <c r="H1" s="26" t="s">
        <v>21</v>
      </c>
    </row>
    <row r="2" spans="1:8" x14ac:dyDescent="0.35">
      <c r="B2" t="s">
        <v>29</v>
      </c>
      <c r="C2" s="1">
        <v>43001</v>
      </c>
      <c r="D2" s="2" t="s">
        <v>241</v>
      </c>
      <c r="E2" s="2">
        <v>1675</v>
      </c>
    </row>
    <row r="3" spans="1:8" x14ac:dyDescent="0.35">
      <c r="A3" t="s">
        <v>5</v>
      </c>
      <c r="B3" t="s">
        <v>28</v>
      </c>
      <c r="C3" s="1">
        <v>43002</v>
      </c>
      <c r="D3" t="s">
        <v>4</v>
      </c>
      <c r="G3" s="5">
        <v>12</v>
      </c>
      <c r="H3" s="1">
        <v>43002</v>
      </c>
    </row>
    <row r="4" spans="1:8" x14ac:dyDescent="0.35">
      <c r="A4" t="s">
        <v>5</v>
      </c>
      <c r="B4" t="s">
        <v>6</v>
      </c>
      <c r="C4" s="1">
        <v>43009</v>
      </c>
      <c r="D4" s="2" t="s">
        <v>0</v>
      </c>
    </row>
    <row r="5" spans="1:8" x14ac:dyDescent="0.35">
      <c r="B5" t="s">
        <v>6</v>
      </c>
      <c r="C5" s="1">
        <v>43010</v>
      </c>
      <c r="D5" t="s">
        <v>1</v>
      </c>
    </row>
    <row r="6" spans="1:8" s="7" customFormat="1" ht="15" thickBot="1" x14ac:dyDescent="0.4">
      <c r="B6" s="6" t="s">
        <v>6</v>
      </c>
      <c r="C6" s="9">
        <v>43011</v>
      </c>
      <c r="D6" s="7" t="s">
        <v>266</v>
      </c>
      <c r="E6" s="7">
        <v>1708</v>
      </c>
      <c r="F6" s="36"/>
      <c r="G6" s="28"/>
      <c r="H6" s="9"/>
    </row>
    <row r="7" spans="1:8" x14ac:dyDescent="0.35">
      <c r="A7" t="s">
        <v>5</v>
      </c>
      <c r="B7" t="s">
        <v>6</v>
      </c>
      <c r="C7" s="1">
        <v>43029</v>
      </c>
      <c r="D7" t="s">
        <v>9</v>
      </c>
      <c r="G7" s="5">
        <v>17.899999999999999</v>
      </c>
      <c r="H7" s="1">
        <v>43218</v>
      </c>
    </row>
    <row r="8" spans="1:8" x14ac:dyDescent="0.35">
      <c r="A8" t="s">
        <v>5</v>
      </c>
      <c r="B8" t="s">
        <v>28</v>
      </c>
      <c r="C8" s="1">
        <v>43032</v>
      </c>
      <c r="D8" t="s">
        <v>3</v>
      </c>
      <c r="G8" s="5">
        <v>14</v>
      </c>
      <c r="H8" s="1">
        <v>43221</v>
      </c>
    </row>
    <row r="9" spans="1:8" x14ac:dyDescent="0.35">
      <c r="A9" t="s">
        <v>5</v>
      </c>
      <c r="B9" t="s">
        <v>6</v>
      </c>
      <c r="C9" s="1">
        <v>43036</v>
      </c>
      <c r="D9" t="s">
        <v>11</v>
      </c>
      <c r="G9" s="29">
        <v>66</v>
      </c>
      <c r="H9" s="1">
        <v>43224</v>
      </c>
    </row>
    <row r="10" spans="1:8" x14ac:dyDescent="0.35">
      <c r="A10" t="s">
        <v>5</v>
      </c>
      <c r="B10" t="s">
        <v>28</v>
      </c>
      <c r="C10" s="1">
        <v>43043</v>
      </c>
      <c r="D10" t="s">
        <v>12</v>
      </c>
      <c r="G10" s="29">
        <v>400</v>
      </c>
      <c r="H10" s="1">
        <v>43222</v>
      </c>
    </row>
    <row r="11" spans="1:8" x14ac:dyDescent="0.35">
      <c r="A11" t="s">
        <v>5</v>
      </c>
      <c r="B11" t="s">
        <v>28</v>
      </c>
      <c r="C11" s="1">
        <v>43047</v>
      </c>
      <c r="D11" t="s">
        <v>13</v>
      </c>
      <c r="G11" s="29">
        <v>133</v>
      </c>
      <c r="H11" s="1">
        <v>43222</v>
      </c>
    </row>
    <row r="12" spans="1:8" x14ac:dyDescent="0.35">
      <c r="A12" t="s">
        <v>5</v>
      </c>
      <c r="B12" t="s">
        <v>28</v>
      </c>
      <c r="C12" s="1">
        <v>43047</v>
      </c>
      <c r="D12" t="s">
        <v>14</v>
      </c>
      <c r="G12" s="29">
        <v>7</v>
      </c>
      <c r="H12" s="1">
        <v>43223</v>
      </c>
    </row>
    <row r="13" spans="1:8" x14ac:dyDescent="0.35">
      <c r="A13" t="s">
        <v>5</v>
      </c>
      <c r="B13" t="s">
        <v>28</v>
      </c>
      <c r="C13" s="1">
        <v>43088</v>
      </c>
      <c r="D13" t="s">
        <v>15</v>
      </c>
      <c r="G13" s="29">
        <v>777</v>
      </c>
      <c r="H13" s="1">
        <v>43221</v>
      </c>
    </row>
    <row r="14" spans="1:8" x14ac:dyDescent="0.35">
      <c r="A14" t="s">
        <v>5</v>
      </c>
      <c r="B14" t="s">
        <v>6</v>
      </c>
      <c r="C14" s="1">
        <v>42781</v>
      </c>
      <c r="D14" t="s">
        <v>17</v>
      </c>
      <c r="F14" s="35">
        <v>62</v>
      </c>
    </row>
    <row r="15" spans="1:8" x14ac:dyDescent="0.35">
      <c r="A15" t="s">
        <v>5</v>
      </c>
      <c r="B15" t="s">
        <v>28</v>
      </c>
      <c r="D15" t="s">
        <v>22</v>
      </c>
      <c r="G15" s="29">
        <v>39</v>
      </c>
      <c r="H15" s="1">
        <v>43227</v>
      </c>
    </row>
    <row r="16" spans="1:8" x14ac:dyDescent="0.35">
      <c r="C16" s="3">
        <v>43191</v>
      </c>
    </row>
    <row r="17" spans="1:9" x14ac:dyDescent="0.35">
      <c r="B17" t="s">
        <v>28</v>
      </c>
      <c r="C17" s="3"/>
      <c r="D17" t="s">
        <v>166</v>
      </c>
      <c r="F17" s="37">
        <v>31.5</v>
      </c>
      <c r="H17" s="1">
        <v>43218</v>
      </c>
    </row>
    <row r="18" spans="1:9" x14ac:dyDescent="0.35">
      <c r="A18" t="s">
        <v>5</v>
      </c>
      <c r="B18" t="s">
        <v>28</v>
      </c>
      <c r="D18" t="s">
        <v>20</v>
      </c>
      <c r="G18" s="5">
        <v>119</v>
      </c>
      <c r="H18" s="1">
        <v>43218</v>
      </c>
    </row>
    <row r="19" spans="1:9" x14ac:dyDescent="0.35">
      <c r="A19" t="s">
        <v>5</v>
      </c>
      <c r="B19" t="s">
        <v>28</v>
      </c>
      <c r="C19" s="1">
        <v>43162</v>
      </c>
      <c r="D19" t="s">
        <v>18</v>
      </c>
      <c r="G19" s="5">
        <v>324</v>
      </c>
      <c r="H19" s="1">
        <v>43222</v>
      </c>
    </row>
    <row r="20" spans="1:9" x14ac:dyDescent="0.35">
      <c r="A20" t="s">
        <v>5</v>
      </c>
      <c r="B20" t="s">
        <v>28</v>
      </c>
      <c r="C20" s="1">
        <v>43196</v>
      </c>
      <c r="D20" t="s">
        <v>19</v>
      </c>
      <c r="G20" s="29">
        <v>33</v>
      </c>
      <c r="H20" s="1">
        <v>43218</v>
      </c>
    </row>
    <row r="21" spans="1:9" x14ac:dyDescent="0.35">
      <c r="B21" t="s">
        <v>6</v>
      </c>
      <c r="C21" s="1">
        <v>43230</v>
      </c>
      <c r="D21" t="s">
        <v>43</v>
      </c>
      <c r="F21" s="35">
        <v>645</v>
      </c>
      <c r="H21" s="1">
        <v>43231</v>
      </c>
    </row>
    <row r="22" spans="1:9" x14ac:dyDescent="0.35">
      <c r="A22" t="s">
        <v>5</v>
      </c>
      <c r="B22" t="s">
        <v>6</v>
      </c>
      <c r="C22" s="1">
        <v>43231</v>
      </c>
      <c r="D22" t="s">
        <v>46</v>
      </c>
      <c r="F22" s="35">
        <v>4</v>
      </c>
      <c r="H22" s="1">
        <v>43231</v>
      </c>
    </row>
    <row r="23" spans="1:9" x14ac:dyDescent="0.35">
      <c r="A23"/>
      <c r="B23"/>
      <c r="C23" s="3">
        <v>43282</v>
      </c>
      <c r="D23"/>
    </row>
    <row r="24" spans="1:9" x14ac:dyDescent="0.35">
      <c r="B24" t="s">
        <v>28</v>
      </c>
      <c r="C24" s="1">
        <v>43224</v>
      </c>
      <c r="D24" t="s">
        <v>26</v>
      </c>
    </row>
    <row r="25" spans="1:9" x14ac:dyDescent="0.35">
      <c r="B25" t="s">
        <v>6</v>
      </c>
      <c r="C25" s="1">
        <v>43232</v>
      </c>
      <c r="D25" t="s">
        <v>24</v>
      </c>
      <c r="F25" s="35">
        <v>1</v>
      </c>
      <c r="H25" s="1">
        <v>43293</v>
      </c>
      <c r="I25" t="s">
        <v>25</v>
      </c>
    </row>
    <row r="26" spans="1:9" x14ac:dyDescent="0.35">
      <c r="A26" t="s">
        <v>5</v>
      </c>
      <c r="B26" t="s">
        <v>6</v>
      </c>
      <c r="C26" s="1">
        <v>43659</v>
      </c>
      <c r="D26" t="s">
        <v>23</v>
      </c>
      <c r="G26" s="5">
        <v>102</v>
      </c>
      <c r="H26" s="1">
        <v>43294</v>
      </c>
    </row>
    <row r="27" spans="1:9" x14ac:dyDescent="0.35">
      <c r="A27" t="s">
        <v>5</v>
      </c>
      <c r="B27" t="s">
        <v>28</v>
      </c>
      <c r="C27" s="1">
        <v>43660</v>
      </c>
      <c r="D27" t="s">
        <v>27</v>
      </c>
      <c r="G27" s="5">
        <v>13</v>
      </c>
      <c r="H27" s="1">
        <v>43295</v>
      </c>
    </row>
    <row r="28" spans="1:9" x14ac:dyDescent="0.35">
      <c r="B28" t="s">
        <v>29</v>
      </c>
      <c r="C28" s="1">
        <v>43299</v>
      </c>
      <c r="D28" t="s">
        <v>30</v>
      </c>
      <c r="E28" s="2">
        <v>1739</v>
      </c>
      <c r="F28" s="35">
        <v>134</v>
      </c>
      <c r="H28" s="1">
        <v>43299</v>
      </c>
    </row>
    <row r="29" spans="1:9" x14ac:dyDescent="0.35">
      <c r="A29" t="s">
        <v>5</v>
      </c>
      <c r="B29" t="s">
        <v>6</v>
      </c>
      <c r="D29" t="s">
        <v>0</v>
      </c>
      <c r="H29" s="1">
        <v>43302</v>
      </c>
    </row>
    <row r="30" spans="1:9" x14ac:dyDescent="0.35">
      <c r="A30"/>
      <c r="B30"/>
      <c r="C30" s="3">
        <v>43344</v>
      </c>
      <c r="D30"/>
    </row>
    <row r="31" spans="1:9" x14ac:dyDescent="0.35">
      <c r="D31" t="s">
        <v>31</v>
      </c>
    </row>
    <row r="32" spans="1:9" x14ac:dyDescent="0.35">
      <c r="A32" t="s">
        <v>5</v>
      </c>
      <c r="B32" t="s">
        <v>28</v>
      </c>
      <c r="C32" s="1">
        <v>43312</v>
      </c>
      <c r="D32" t="s">
        <v>14</v>
      </c>
      <c r="G32" s="5">
        <v>11.33</v>
      </c>
      <c r="H32" s="1">
        <v>43352</v>
      </c>
    </row>
    <row r="33" spans="1:8" x14ac:dyDescent="0.35">
      <c r="A33" t="s">
        <v>5</v>
      </c>
      <c r="B33" t="s">
        <v>28</v>
      </c>
      <c r="C33" s="1">
        <v>43315</v>
      </c>
      <c r="D33" t="s">
        <v>158</v>
      </c>
      <c r="G33" s="5">
        <v>96.19</v>
      </c>
      <c r="H33" s="1">
        <v>43352</v>
      </c>
    </row>
    <row r="34" spans="1:8" x14ac:dyDescent="0.35">
      <c r="A34" t="s">
        <v>5</v>
      </c>
      <c r="B34" t="s">
        <v>28</v>
      </c>
      <c r="C34" s="1">
        <v>43320</v>
      </c>
      <c r="D34" t="s">
        <v>34</v>
      </c>
      <c r="G34" s="29">
        <v>32.1</v>
      </c>
      <c r="H34" s="1">
        <v>43352</v>
      </c>
    </row>
    <row r="35" spans="1:8" x14ac:dyDescent="0.35">
      <c r="A35" t="s">
        <v>5</v>
      </c>
      <c r="B35" t="s">
        <v>28</v>
      </c>
      <c r="C35" s="1">
        <v>43320</v>
      </c>
      <c r="D35" t="s">
        <v>33</v>
      </c>
      <c r="G35" s="29">
        <v>26.01</v>
      </c>
      <c r="H35" s="1">
        <v>43352</v>
      </c>
    </row>
    <row r="36" spans="1:8" x14ac:dyDescent="0.35">
      <c r="A36" t="s">
        <v>5</v>
      </c>
      <c r="B36" t="s">
        <v>28</v>
      </c>
      <c r="D36" t="s">
        <v>35</v>
      </c>
      <c r="G36" s="29">
        <v>10</v>
      </c>
      <c r="H36" s="1">
        <v>43353</v>
      </c>
    </row>
    <row r="37" spans="1:8" x14ac:dyDescent="0.35">
      <c r="D37" t="s">
        <v>38</v>
      </c>
      <c r="H37" s="1">
        <v>43353</v>
      </c>
    </row>
    <row r="38" spans="1:8" x14ac:dyDescent="0.35">
      <c r="A38" t="s">
        <v>5</v>
      </c>
      <c r="B38" t="s">
        <v>6</v>
      </c>
      <c r="D38" t="s">
        <v>40</v>
      </c>
      <c r="H38" s="1">
        <v>43353</v>
      </c>
    </row>
    <row r="39" spans="1:8" ht="29" x14ac:dyDescent="0.35">
      <c r="A39"/>
      <c r="B39" t="s">
        <v>6</v>
      </c>
      <c r="D39" s="4" t="s">
        <v>267</v>
      </c>
      <c r="E39" s="2">
        <v>1754</v>
      </c>
      <c r="H39" s="1">
        <v>43354</v>
      </c>
    </row>
    <row r="40" spans="1:8" x14ac:dyDescent="0.35">
      <c r="A40"/>
      <c r="B40" t="s">
        <v>29</v>
      </c>
      <c r="D40" t="s">
        <v>37</v>
      </c>
      <c r="E40" s="2">
        <v>1785</v>
      </c>
      <c r="F40" s="35">
        <v>112</v>
      </c>
      <c r="H40" s="1">
        <v>43361</v>
      </c>
    </row>
    <row r="41" spans="1:8" x14ac:dyDescent="0.35">
      <c r="A41"/>
      <c r="B41" t="s">
        <v>29</v>
      </c>
      <c r="D41" s="4" t="s">
        <v>36</v>
      </c>
      <c r="E41" s="2">
        <v>1785</v>
      </c>
      <c r="F41" s="35">
        <v>12.5</v>
      </c>
      <c r="H41" s="1">
        <v>43361</v>
      </c>
    </row>
    <row r="42" spans="1:8" x14ac:dyDescent="0.35">
      <c r="A42"/>
      <c r="B42" t="s">
        <v>6</v>
      </c>
      <c r="D42" s="4" t="s">
        <v>44</v>
      </c>
      <c r="F42" s="35">
        <v>5</v>
      </c>
      <c r="H42" s="1">
        <v>43362</v>
      </c>
    </row>
    <row r="43" spans="1:8" x14ac:dyDescent="0.35">
      <c r="A43" t="s">
        <v>5</v>
      </c>
      <c r="B43" t="s">
        <v>28</v>
      </c>
      <c r="D43" s="4" t="s">
        <v>45</v>
      </c>
      <c r="G43" s="5">
        <v>5</v>
      </c>
      <c r="H43" s="1">
        <v>43362</v>
      </c>
    </row>
    <row r="44" spans="1:8" x14ac:dyDescent="0.35">
      <c r="A44" t="s">
        <v>5</v>
      </c>
      <c r="B44" t="s">
        <v>6</v>
      </c>
      <c r="C44" s="1">
        <v>43315</v>
      </c>
      <c r="D44" t="s">
        <v>32</v>
      </c>
      <c r="F44" s="35">
        <v>28.49</v>
      </c>
      <c r="H44" s="2"/>
    </row>
    <row r="45" spans="1:8" x14ac:dyDescent="0.35">
      <c r="A45"/>
      <c r="B45" t="s">
        <v>28</v>
      </c>
      <c r="D45" s="4" t="s">
        <v>39</v>
      </c>
      <c r="H45" s="1">
        <v>43362</v>
      </c>
    </row>
    <row r="46" spans="1:8" ht="15" thickBot="1" x14ac:dyDescent="0.4">
      <c r="A46" s="6"/>
      <c r="B46" s="6" t="s">
        <v>6</v>
      </c>
      <c r="C46" s="7"/>
      <c r="D46" s="8" t="s">
        <v>42</v>
      </c>
      <c r="E46" s="7">
        <v>1793</v>
      </c>
      <c r="F46" s="36"/>
      <c r="G46" s="28"/>
      <c r="H46" s="9">
        <v>43366</v>
      </c>
    </row>
    <row r="47" spans="1:8" x14ac:dyDescent="0.35">
      <c r="A47" t="s">
        <v>58</v>
      </c>
      <c r="B47" t="s">
        <v>29</v>
      </c>
      <c r="C47" s="1">
        <v>43529</v>
      </c>
      <c r="D47" s="4" t="s">
        <v>59</v>
      </c>
      <c r="F47" s="35">
        <v>3.5</v>
      </c>
      <c r="H47" s="1">
        <v>43575</v>
      </c>
    </row>
    <row r="48" spans="1:8" x14ac:dyDescent="0.35">
      <c r="A48"/>
      <c r="B48"/>
      <c r="C48" s="1">
        <v>43525</v>
      </c>
      <c r="D48" s="4" t="s">
        <v>70</v>
      </c>
      <c r="G48" s="5">
        <v>300</v>
      </c>
      <c r="H48" s="1">
        <v>43575</v>
      </c>
    </row>
    <row r="49" spans="1:8" x14ac:dyDescent="0.35">
      <c r="A49" t="s">
        <v>5</v>
      </c>
      <c r="B49" t="s">
        <v>28</v>
      </c>
      <c r="C49" s="1">
        <v>43458</v>
      </c>
      <c r="D49" s="4" t="s">
        <v>268</v>
      </c>
      <c r="G49" s="5">
        <v>150</v>
      </c>
      <c r="H49" s="1">
        <v>43576</v>
      </c>
    </row>
    <row r="50" spans="1:8" x14ac:dyDescent="0.35">
      <c r="A50" t="s">
        <v>5</v>
      </c>
      <c r="B50" t="s">
        <v>28</v>
      </c>
      <c r="C50" s="1"/>
      <c r="D50" s="4" t="s">
        <v>61</v>
      </c>
      <c r="G50" s="5">
        <v>800</v>
      </c>
      <c r="H50" s="1">
        <v>43577</v>
      </c>
    </row>
    <row r="51" spans="1:8" x14ac:dyDescent="0.35">
      <c r="A51" t="s">
        <v>5</v>
      </c>
      <c r="B51" t="s">
        <v>28</v>
      </c>
      <c r="C51" s="1">
        <v>43517</v>
      </c>
      <c r="D51" s="4" t="s">
        <v>60</v>
      </c>
      <c r="G51" s="5">
        <v>645</v>
      </c>
      <c r="H51" s="1">
        <v>43578</v>
      </c>
    </row>
    <row r="52" spans="1:8" x14ac:dyDescent="0.35">
      <c r="A52"/>
      <c r="B52" t="s">
        <v>6</v>
      </c>
      <c r="C52" s="1"/>
      <c r="D52" s="4" t="s">
        <v>69</v>
      </c>
      <c r="H52" s="1">
        <v>43579</v>
      </c>
    </row>
    <row r="53" spans="1:8" x14ac:dyDescent="0.35">
      <c r="A53"/>
      <c r="B53" t="s">
        <v>6</v>
      </c>
      <c r="C53" s="1"/>
      <c r="D53" s="4" t="s">
        <v>62</v>
      </c>
      <c r="E53" s="2">
        <v>1794</v>
      </c>
      <c r="H53" s="1">
        <v>43580</v>
      </c>
    </row>
    <row r="54" spans="1:8" ht="25" customHeight="1" x14ac:dyDescent="0.35">
      <c r="A54"/>
      <c r="B54" t="s">
        <v>6</v>
      </c>
      <c r="C54" s="1"/>
      <c r="D54" s="4" t="s">
        <v>63</v>
      </c>
    </row>
    <row r="55" spans="1:8" x14ac:dyDescent="0.35">
      <c r="A55"/>
      <c r="B55" t="s">
        <v>6</v>
      </c>
      <c r="C55" s="1"/>
      <c r="D55" s="4" t="s">
        <v>92</v>
      </c>
      <c r="F55" s="35">
        <v>130</v>
      </c>
    </row>
    <row r="56" spans="1:8" x14ac:dyDescent="0.35">
      <c r="A56"/>
      <c r="B56" t="s">
        <v>6</v>
      </c>
      <c r="C56" s="1"/>
      <c r="D56" s="4" t="s">
        <v>64</v>
      </c>
      <c r="H56" s="1">
        <v>43583</v>
      </c>
    </row>
    <row r="57" spans="1:8" x14ac:dyDescent="0.35">
      <c r="A57" t="s">
        <v>5</v>
      </c>
      <c r="B57" t="s">
        <v>28</v>
      </c>
      <c r="C57" s="1">
        <v>43414</v>
      </c>
      <c r="D57" s="4" t="s">
        <v>75</v>
      </c>
      <c r="G57" s="5">
        <v>888</v>
      </c>
      <c r="H57" s="1">
        <v>43635</v>
      </c>
    </row>
    <row r="58" spans="1:8" x14ac:dyDescent="0.35">
      <c r="A58" t="s">
        <v>5</v>
      </c>
      <c r="B58" t="s">
        <v>6</v>
      </c>
      <c r="C58" s="1"/>
      <c r="D58" s="4" t="s">
        <v>76</v>
      </c>
      <c r="F58" s="37">
        <v>15</v>
      </c>
      <c r="H58" s="1">
        <v>43635</v>
      </c>
    </row>
    <row r="59" spans="1:8" x14ac:dyDescent="0.35">
      <c r="A59" t="s">
        <v>5</v>
      </c>
      <c r="B59" t="s">
        <v>6</v>
      </c>
      <c r="C59" s="1">
        <v>43594</v>
      </c>
      <c r="D59" s="4" t="s">
        <v>65</v>
      </c>
      <c r="F59" s="35">
        <v>49.99</v>
      </c>
      <c r="H59" s="1">
        <v>43637</v>
      </c>
    </row>
    <row r="60" spans="1:8" x14ac:dyDescent="0.35">
      <c r="A60" t="s">
        <v>5</v>
      </c>
      <c r="B60" t="s">
        <v>6</v>
      </c>
      <c r="C60" s="1">
        <v>43516</v>
      </c>
      <c r="D60" t="s">
        <v>47</v>
      </c>
      <c r="F60" s="35">
        <v>35</v>
      </c>
      <c r="H60" s="1">
        <v>43638</v>
      </c>
    </row>
    <row r="61" spans="1:8" x14ac:dyDescent="0.35">
      <c r="A61" s="2" t="s">
        <v>5</v>
      </c>
      <c r="B61" t="s">
        <v>28</v>
      </c>
      <c r="C61" s="1">
        <v>43607</v>
      </c>
      <c r="D61" t="s">
        <v>77</v>
      </c>
      <c r="G61" s="29">
        <v>8.85</v>
      </c>
      <c r="H61" s="1">
        <v>43638</v>
      </c>
    </row>
    <row r="62" spans="1:8" x14ac:dyDescent="0.35">
      <c r="A62" s="2" t="s">
        <v>5</v>
      </c>
      <c r="B62" t="s">
        <v>28</v>
      </c>
      <c r="C62" s="1">
        <v>43626</v>
      </c>
      <c r="D62" s="4" t="s">
        <v>81</v>
      </c>
      <c r="G62" s="29">
        <v>2315</v>
      </c>
      <c r="H62" s="1">
        <v>43641</v>
      </c>
    </row>
    <row r="63" spans="1:8" x14ac:dyDescent="0.35">
      <c r="A63" s="2" t="s">
        <v>5</v>
      </c>
      <c r="B63" t="s">
        <v>28</v>
      </c>
      <c r="C63" s="1">
        <v>43519</v>
      </c>
      <c r="D63" s="4" t="s">
        <v>52</v>
      </c>
      <c r="G63" s="29">
        <v>250</v>
      </c>
      <c r="H63" s="1">
        <v>43641</v>
      </c>
    </row>
    <row r="64" spans="1:8" x14ac:dyDescent="0.35">
      <c r="A64" s="10"/>
      <c r="B64" s="11" t="s">
        <v>238</v>
      </c>
      <c r="C64" s="12"/>
      <c r="D64" s="11" t="s">
        <v>82</v>
      </c>
      <c r="E64" s="13"/>
      <c r="F64" s="38"/>
      <c r="G64" s="30"/>
      <c r="H64" s="14"/>
    </row>
    <row r="65" spans="1:9" x14ac:dyDescent="0.35">
      <c r="A65" s="15" t="s">
        <v>5</v>
      </c>
      <c r="B65" s="11" t="s">
        <v>238</v>
      </c>
      <c r="C65" s="1"/>
      <c r="D65" t="s">
        <v>74</v>
      </c>
      <c r="G65" s="31">
        <v>19</v>
      </c>
      <c r="H65" s="16"/>
    </row>
    <row r="66" spans="1:9" x14ac:dyDescent="0.35">
      <c r="A66" s="15" t="s">
        <v>5</v>
      </c>
      <c r="B66" s="11" t="s">
        <v>238</v>
      </c>
      <c r="C66" s="1"/>
      <c r="D66" t="s">
        <v>83</v>
      </c>
      <c r="E66" s="2">
        <v>1800</v>
      </c>
      <c r="G66" s="31">
        <v>1248.5999999999999</v>
      </c>
      <c r="H66" s="16">
        <v>43642</v>
      </c>
    </row>
    <row r="67" spans="1:9" x14ac:dyDescent="0.35">
      <c r="A67" s="15" t="s">
        <v>5</v>
      </c>
      <c r="B67" s="11" t="s">
        <v>238</v>
      </c>
      <c r="C67" s="1"/>
      <c r="D67" t="s">
        <v>84</v>
      </c>
      <c r="E67" s="2">
        <v>1800</v>
      </c>
      <c r="G67" s="32">
        <f>212.95+19.9+57.59-24.68-39</f>
        <v>226.76</v>
      </c>
      <c r="H67" s="16">
        <v>43643</v>
      </c>
    </row>
    <row r="68" spans="1:9" x14ac:dyDescent="0.35">
      <c r="A68" s="15" t="s">
        <v>5</v>
      </c>
      <c r="B68" t="s">
        <v>6</v>
      </c>
      <c r="C68" s="1"/>
      <c r="D68" t="s">
        <v>85</v>
      </c>
      <c r="E68" s="2">
        <v>1800</v>
      </c>
      <c r="F68" s="35">
        <v>50</v>
      </c>
      <c r="H68" s="16">
        <v>43644</v>
      </c>
    </row>
    <row r="69" spans="1:9" x14ac:dyDescent="0.35">
      <c r="A69" s="17" t="s">
        <v>5</v>
      </c>
      <c r="B69" t="s">
        <v>6</v>
      </c>
      <c r="C69" s="1"/>
      <c r="D69" t="s">
        <v>88</v>
      </c>
      <c r="F69" s="35">
        <v>39</v>
      </c>
      <c r="H69" s="16">
        <v>43644</v>
      </c>
    </row>
    <row r="70" spans="1:9" x14ac:dyDescent="0.35">
      <c r="A70" s="15"/>
      <c r="B70" s="11" t="s">
        <v>238</v>
      </c>
      <c r="C70" s="1"/>
      <c r="D70" t="s">
        <v>87</v>
      </c>
      <c r="G70" s="32">
        <v>30</v>
      </c>
      <c r="H70" s="16">
        <v>43642</v>
      </c>
    </row>
    <row r="71" spans="1:9" x14ac:dyDescent="0.35">
      <c r="A71" s="18"/>
      <c r="B71" s="19" t="s">
        <v>6</v>
      </c>
      <c r="C71" s="20"/>
      <c r="D71" s="21" t="s">
        <v>86</v>
      </c>
      <c r="E71" s="19">
        <v>1800</v>
      </c>
      <c r="F71" s="39"/>
      <c r="G71" s="33"/>
      <c r="H71" s="22">
        <v>43644</v>
      </c>
    </row>
    <row r="72" spans="1:9" x14ac:dyDescent="0.35">
      <c r="A72" t="s">
        <v>5</v>
      </c>
      <c r="B72" t="s">
        <v>6</v>
      </c>
      <c r="C72" s="1">
        <v>43534</v>
      </c>
      <c r="D72" t="s">
        <v>51</v>
      </c>
      <c r="E72" s="2">
        <v>1800</v>
      </c>
      <c r="F72" s="35">
        <v>29</v>
      </c>
      <c r="H72" s="1">
        <v>43644</v>
      </c>
    </row>
    <row r="73" spans="1:9" x14ac:dyDescent="0.35">
      <c r="B73" s="2" t="s">
        <v>28</v>
      </c>
      <c r="D73" s="2" t="s">
        <v>89</v>
      </c>
      <c r="H73" s="1">
        <v>43644</v>
      </c>
    </row>
    <row r="74" spans="1:9" x14ac:dyDescent="0.35">
      <c r="B74" t="s">
        <v>6</v>
      </c>
      <c r="D74" t="s">
        <v>90</v>
      </c>
      <c r="E74" s="2">
        <v>1800</v>
      </c>
      <c r="F74" s="35">
        <v>2</v>
      </c>
      <c r="H74" s="1">
        <v>43645</v>
      </c>
    </row>
    <row r="75" spans="1:9" x14ac:dyDescent="0.35">
      <c r="B75" t="s">
        <v>29</v>
      </c>
      <c r="C75" s="1">
        <v>43649</v>
      </c>
      <c r="D75" t="s">
        <v>91</v>
      </c>
      <c r="E75">
        <v>1808</v>
      </c>
      <c r="F75" s="37">
        <v>48.5</v>
      </c>
      <c r="H75" s="1">
        <v>43649</v>
      </c>
      <c r="I75" s="2">
        <f>E75-E28</f>
        <v>69</v>
      </c>
    </row>
    <row r="76" spans="1:9" x14ac:dyDescent="0.35">
      <c r="A76" s="2" t="s">
        <v>5</v>
      </c>
      <c r="B76" s="2" t="s">
        <v>28</v>
      </c>
      <c r="C76" s="1">
        <v>43596</v>
      </c>
      <c r="D76" t="s">
        <v>67</v>
      </c>
      <c r="G76" s="5">
        <v>17.100000000000001</v>
      </c>
      <c r="H76" s="1">
        <v>43655</v>
      </c>
    </row>
    <row r="77" spans="1:9" x14ac:dyDescent="0.35">
      <c r="B77" t="s">
        <v>6</v>
      </c>
      <c r="C77" s="1">
        <v>43637</v>
      </c>
      <c r="D77" t="s">
        <v>79</v>
      </c>
      <c r="F77" s="35">
        <v>41</v>
      </c>
      <c r="H77" s="1">
        <v>43655</v>
      </c>
    </row>
    <row r="78" spans="1:9" x14ac:dyDescent="0.35">
      <c r="B78" s="2" t="s">
        <v>6</v>
      </c>
      <c r="C78" s="1">
        <v>43631</v>
      </c>
      <c r="D78" s="2" t="s">
        <v>78</v>
      </c>
      <c r="F78" s="35">
        <f>89.89+31.8+38.99+62.8</f>
        <v>223.48000000000002</v>
      </c>
      <c r="H78" s="1">
        <v>43655</v>
      </c>
    </row>
    <row r="79" spans="1:9" x14ac:dyDescent="0.35">
      <c r="A79" s="2" t="s">
        <v>5</v>
      </c>
      <c r="B79" t="s">
        <v>28</v>
      </c>
      <c r="D79" t="s">
        <v>131</v>
      </c>
      <c r="F79" s="37">
        <v>24.95</v>
      </c>
      <c r="H79" s="1">
        <v>43708</v>
      </c>
    </row>
    <row r="80" spans="1:9" x14ac:dyDescent="0.35">
      <c r="B80" t="s">
        <v>6</v>
      </c>
      <c r="C80" s="1">
        <v>43709</v>
      </c>
      <c r="D80" t="s">
        <v>96</v>
      </c>
      <c r="E80" s="2">
        <v>1829</v>
      </c>
      <c r="H80" s="1">
        <v>43709</v>
      </c>
    </row>
    <row r="81" spans="1:9" x14ac:dyDescent="0.35">
      <c r="B81" t="s">
        <v>6</v>
      </c>
      <c r="C81" s="1">
        <v>43709</v>
      </c>
      <c r="D81" t="s">
        <v>98</v>
      </c>
      <c r="H81" s="1">
        <v>43709</v>
      </c>
    </row>
    <row r="82" spans="1:9" x14ac:dyDescent="0.35">
      <c r="B82" t="s">
        <v>28</v>
      </c>
      <c r="C82" s="1">
        <v>43710</v>
      </c>
      <c r="D82" t="s">
        <v>97</v>
      </c>
      <c r="H82" s="1">
        <v>43710</v>
      </c>
    </row>
    <row r="83" spans="1:9" x14ac:dyDescent="0.35">
      <c r="C83" s="1"/>
      <c r="D83" t="s">
        <v>99</v>
      </c>
      <c r="G83" s="5">
        <v>30</v>
      </c>
      <c r="H83" s="1">
        <v>43712</v>
      </c>
    </row>
    <row r="84" spans="1:9" x14ac:dyDescent="0.35">
      <c r="B84" t="s">
        <v>6</v>
      </c>
      <c r="D84" t="s">
        <v>129</v>
      </c>
      <c r="H84" s="1">
        <v>43716</v>
      </c>
    </row>
    <row r="85" spans="1:9" ht="15" thickBot="1" x14ac:dyDescent="0.4">
      <c r="A85" s="7"/>
      <c r="B85" s="6" t="s">
        <v>29</v>
      </c>
      <c r="C85" s="9">
        <v>43723</v>
      </c>
      <c r="D85" s="6" t="s">
        <v>100</v>
      </c>
      <c r="E85" s="6">
        <v>1854</v>
      </c>
      <c r="F85" s="40">
        <v>120</v>
      </c>
      <c r="G85" s="28"/>
      <c r="H85" s="9">
        <v>43723</v>
      </c>
      <c r="I85" s="2">
        <f>E85-E75</f>
        <v>46</v>
      </c>
    </row>
    <row r="86" spans="1:9" x14ac:dyDescent="0.35">
      <c r="A86" t="s">
        <v>5</v>
      </c>
      <c r="B86" t="s">
        <v>6</v>
      </c>
      <c r="C86" s="1">
        <v>43778</v>
      </c>
      <c r="D86" t="s">
        <v>109</v>
      </c>
      <c r="F86" s="37">
        <v>112</v>
      </c>
    </row>
    <row r="87" spans="1:9" ht="15" thickBot="1" x14ac:dyDescent="0.4">
      <c r="A87" s="6" t="s">
        <v>5</v>
      </c>
      <c r="B87" s="6" t="s">
        <v>6</v>
      </c>
      <c r="C87" s="9">
        <v>43778</v>
      </c>
      <c r="D87" s="6" t="s">
        <v>110</v>
      </c>
      <c r="E87" s="7"/>
      <c r="F87" s="40">
        <v>8.1999999999999993</v>
      </c>
      <c r="G87" s="28"/>
      <c r="H87" s="9"/>
    </row>
    <row r="88" spans="1:9" x14ac:dyDescent="0.35">
      <c r="A88" t="s">
        <v>5</v>
      </c>
      <c r="B88" t="s">
        <v>28</v>
      </c>
      <c r="C88" s="1">
        <v>43941</v>
      </c>
      <c r="D88" t="s">
        <v>120</v>
      </c>
      <c r="G88" s="29">
        <v>275</v>
      </c>
      <c r="H88" s="1">
        <v>43985</v>
      </c>
    </row>
    <row r="89" spans="1:9" x14ac:dyDescent="0.35">
      <c r="A89"/>
      <c r="B89" s="2" t="s">
        <v>28</v>
      </c>
      <c r="C89" s="1">
        <v>43895</v>
      </c>
      <c r="D89" t="s">
        <v>115</v>
      </c>
      <c r="G89" s="5">
        <v>426</v>
      </c>
      <c r="H89" s="1">
        <v>43985</v>
      </c>
    </row>
    <row r="90" spans="1:9" x14ac:dyDescent="0.35">
      <c r="A90"/>
      <c r="B90" t="s">
        <v>28</v>
      </c>
      <c r="C90" s="1">
        <v>43804</v>
      </c>
      <c r="D90" t="s">
        <v>114</v>
      </c>
      <c r="G90" s="29">
        <v>62.46</v>
      </c>
      <c r="H90" s="1">
        <v>43985</v>
      </c>
    </row>
    <row r="91" spans="1:9" x14ac:dyDescent="0.35">
      <c r="A91" s="2" t="s">
        <v>5</v>
      </c>
      <c r="B91" t="s">
        <v>29</v>
      </c>
      <c r="C91" s="1">
        <v>43785</v>
      </c>
      <c r="D91" s="2" t="s">
        <v>112</v>
      </c>
      <c r="F91" s="35">
        <v>55.57</v>
      </c>
      <c r="H91" s="1">
        <v>43985</v>
      </c>
    </row>
    <row r="92" spans="1:9" x14ac:dyDescent="0.35">
      <c r="A92"/>
      <c r="B92" t="s">
        <v>6</v>
      </c>
      <c r="C92" s="1">
        <v>43988</v>
      </c>
      <c r="D92" t="s">
        <v>122</v>
      </c>
      <c r="E92" s="2">
        <v>1864</v>
      </c>
      <c r="F92" s="37"/>
      <c r="H92" s="1">
        <v>43988</v>
      </c>
    </row>
    <row r="93" spans="1:9" x14ac:dyDescent="0.35">
      <c r="A93"/>
      <c r="B93" t="s">
        <v>6</v>
      </c>
      <c r="C93" s="1">
        <v>43988</v>
      </c>
      <c r="D93" t="s">
        <v>123</v>
      </c>
      <c r="E93" s="2">
        <v>1864</v>
      </c>
      <c r="F93" s="37"/>
      <c r="H93" s="1">
        <v>43988</v>
      </c>
    </row>
    <row r="94" spans="1:9" x14ac:dyDescent="0.35">
      <c r="A94"/>
      <c r="B94" t="s">
        <v>6</v>
      </c>
      <c r="C94" s="1">
        <v>43988</v>
      </c>
      <c r="D94" t="s">
        <v>124</v>
      </c>
      <c r="F94" s="37"/>
      <c r="H94" s="1">
        <v>43988</v>
      </c>
    </row>
    <row r="95" spans="1:9" x14ac:dyDescent="0.35">
      <c r="A95" t="s">
        <v>5</v>
      </c>
      <c r="B95" t="s">
        <v>28</v>
      </c>
      <c r="C95" s="1">
        <v>43743</v>
      </c>
      <c r="D95" t="s">
        <v>106</v>
      </c>
      <c r="G95" s="5">
        <v>153</v>
      </c>
      <c r="H95" s="1">
        <v>43990</v>
      </c>
    </row>
    <row r="96" spans="1:9" x14ac:dyDescent="0.35">
      <c r="A96" t="s">
        <v>5</v>
      </c>
      <c r="B96" t="s">
        <v>28</v>
      </c>
      <c r="D96" t="s">
        <v>108</v>
      </c>
      <c r="G96" s="5">
        <v>14.37</v>
      </c>
      <c r="H96" s="1">
        <v>43990</v>
      </c>
    </row>
    <row r="97" spans="1:8" x14ac:dyDescent="0.35">
      <c r="A97" t="s">
        <v>5</v>
      </c>
      <c r="B97" t="s">
        <v>28</v>
      </c>
      <c r="D97" t="s">
        <v>125</v>
      </c>
      <c r="G97" s="5">
        <v>25</v>
      </c>
      <c r="H97" s="1">
        <v>43990</v>
      </c>
    </row>
    <row r="98" spans="1:8" x14ac:dyDescent="0.35">
      <c r="A98"/>
      <c r="B98" t="s">
        <v>28</v>
      </c>
      <c r="C98" s="1">
        <v>43740</v>
      </c>
      <c r="D98" t="s">
        <v>107</v>
      </c>
      <c r="G98" s="5">
        <v>106.84</v>
      </c>
      <c r="H98" s="1">
        <v>43991</v>
      </c>
    </row>
    <row r="99" spans="1:8" x14ac:dyDescent="0.35">
      <c r="A99"/>
      <c r="B99"/>
      <c r="D99" t="s">
        <v>127</v>
      </c>
    </row>
    <row r="100" spans="1:8" x14ac:dyDescent="0.35">
      <c r="A100" s="2" t="s">
        <v>5</v>
      </c>
      <c r="B100" t="s">
        <v>6</v>
      </c>
      <c r="C100" s="1">
        <v>43943</v>
      </c>
      <c r="D100" t="s">
        <v>119</v>
      </c>
      <c r="F100" s="35">
        <v>78</v>
      </c>
      <c r="H100" s="1">
        <v>43993</v>
      </c>
    </row>
    <row r="101" spans="1:8" x14ac:dyDescent="0.35">
      <c r="A101"/>
      <c r="B101" t="s">
        <v>6</v>
      </c>
      <c r="C101" s="1"/>
      <c r="D101" t="s">
        <v>128</v>
      </c>
      <c r="H101" s="1">
        <v>43998</v>
      </c>
    </row>
    <row r="102" spans="1:8" x14ac:dyDescent="0.35">
      <c r="B102" t="s">
        <v>6</v>
      </c>
      <c r="C102" s="1">
        <v>43669</v>
      </c>
      <c r="D102" s="2" t="s">
        <v>93</v>
      </c>
      <c r="F102" s="35">
        <v>25</v>
      </c>
      <c r="H102" s="1">
        <v>43998</v>
      </c>
    </row>
    <row r="103" spans="1:8" x14ac:dyDescent="0.35">
      <c r="A103" s="2" t="s">
        <v>5</v>
      </c>
      <c r="B103" t="s">
        <v>28</v>
      </c>
      <c r="C103" s="1">
        <v>44001</v>
      </c>
      <c r="D103" t="s">
        <v>134</v>
      </c>
      <c r="F103" s="35">
        <v>4</v>
      </c>
      <c r="H103" s="1">
        <v>43999</v>
      </c>
    </row>
    <row r="104" spans="1:8" x14ac:dyDescent="0.35">
      <c r="B104" t="s">
        <v>50</v>
      </c>
      <c r="C104" s="1">
        <v>43419</v>
      </c>
      <c r="D104" s="4" t="s">
        <v>80</v>
      </c>
      <c r="G104" s="5">
        <v>100</v>
      </c>
      <c r="H104" s="1">
        <v>44001</v>
      </c>
    </row>
    <row r="105" spans="1:8" x14ac:dyDescent="0.35">
      <c r="A105" s="2" t="s">
        <v>5</v>
      </c>
      <c r="B105" s="2" t="s">
        <v>6</v>
      </c>
      <c r="C105" s="1">
        <v>43603</v>
      </c>
      <c r="D105" t="s">
        <v>136</v>
      </c>
      <c r="F105" s="35">
        <v>320</v>
      </c>
      <c r="H105" s="1">
        <v>44002</v>
      </c>
    </row>
    <row r="106" spans="1:8" x14ac:dyDescent="0.35">
      <c r="A106" s="2" t="s">
        <v>5</v>
      </c>
      <c r="B106" t="s">
        <v>6</v>
      </c>
      <c r="C106" s="1">
        <v>43607</v>
      </c>
      <c r="D106" t="s">
        <v>71</v>
      </c>
      <c r="F106" s="35">
        <v>39</v>
      </c>
      <c r="H106" s="1">
        <v>44003</v>
      </c>
    </row>
    <row r="107" spans="1:8" x14ac:dyDescent="0.35">
      <c r="A107" t="s">
        <v>5</v>
      </c>
      <c r="B107" t="s">
        <v>6</v>
      </c>
      <c r="C107" s="1">
        <v>44004</v>
      </c>
      <c r="D107" t="s">
        <v>133</v>
      </c>
      <c r="F107" s="37">
        <v>15</v>
      </c>
      <c r="H107" s="1">
        <v>44005</v>
      </c>
    </row>
    <row r="108" spans="1:8" x14ac:dyDescent="0.35">
      <c r="A108"/>
      <c r="B108" t="s">
        <v>153</v>
      </c>
      <c r="C108" s="1" t="s">
        <v>155</v>
      </c>
      <c r="D108" t="s">
        <v>154</v>
      </c>
      <c r="F108" s="37"/>
      <c r="H108" s="1">
        <v>44005</v>
      </c>
    </row>
    <row r="109" spans="1:8" x14ac:dyDescent="0.35">
      <c r="A109" s="2" t="s">
        <v>5</v>
      </c>
      <c r="B109" t="s">
        <v>28</v>
      </c>
      <c r="C109" s="1">
        <v>43608</v>
      </c>
      <c r="D109" t="s">
        <v>72</v>
      </c>
      <c r="F109" s="35">
        <v>13</v>
      </c>
      <c r="H109" s="1">
        <v>44003</v>
      </c>
    </row>
    <row r="110" spans="1:8" x14ac:dyDescent="0.35">
      <c r="A110" t="s">
        <v>5</v>
      </c>
      <c r="B110" t="s">
        <v>6</v>
      </c>
      <c r="C110" s="1">
        <v>43432</v>
      </c>
      <c r="D110" s="4" t="s">
        <v>269</v>
      </c>
      <c r="F110" s="35">
        <v>580</v>
      </c>
      <c r="H110" s="1">
        <v>44003</v>
      </c>
    </row>
    <row r="111" spans="1:8" x14ac:dyDescent="0.35">
      <c r="A111"/>
      <c r="B111" t="s">
        <v>6</v>
      </c>
      <c r="C111" s="1">
        <v>44004</v>
      </c>
      <c r="D111" t="s">
        <v>130</v>
      </c>
      <c r="F111" s="37">
        <v>421</v>
      </c>
      <c r="H111" s="1">
        <v>44004</v>
      </c>
    </row>
    <row r="112" spans="1:8" x14ac:dyDescent="0.35">
      <c r="A112" s="2" t="s">
        <v>5</v>
      </c>
      <c r="B112" s="2" t="s">
        <v>28</v>
      </c>
      <c r="C112" s="1">
        <v>44004</v>
      </c>
      <c r="D112" s="2" t="s">
        <v>132</v>
      </c>
      <c r="F112" s="35">
        <v>41</v>
      </c>
      <c r="H112" s="1">
        <v>44004</v>
      </c>
    </row>
    <row r="113" spans="1:8" x14ac:dyDescent="0.35">
      <c r="A113" t="s">
        <v>5</v>
      </c>
      <c r="B113" t="s">
        <v>6</v>
      </c>
      <c r="C113" s="1">
        <v>43910</v>
      </c>
      <c r="D113" t="s">
        <v>121</v>
      </c>
      <c r="F113" s="35">
        <v>45</v>
      </c>
      <c r="H113" s="1">
        <v>44004</v>
      </c>
    </row>
    <row r="114" spans="1:8" x14ac:dyDescent="0.35">
      <c r="A114"/>
      <c r="B114" s="2" t="s">
        <v>6</v>
      </c>
      <c r="C114" s="1">
        <v>44005</v>
      </c>
      <c r="D114" t="s">
        <v>270</v>
      </c>
      <c r="F114" s="35">
        <v>23</v>
      </c>
      <c r="H114" s="1">
        <v>44005</v>
      </c>
    </row>
    <row r="115" spans="1:8" x14ac:dyDescent="0.35">
      <c r="A115" t="s">
        <v>5</v>
      </c>
      <c r="B115" t="s">
        <v>28</v>
      </c>
      <c r="C115" s="1">
        <v>44006</v>
      </c>
      <c r="D115" t="s">
        <v>135</v>
      </c>
      <c r="F115" s="37">
        <v>8</v>
      </c>
      <c r="H115" s="1">
        <v>44007</v>
      </c>
    </row>
    <row r="116" spans="1:8" x14ac:dyDescent="0.35">
      <c r="A116" t="s">
        <v>5</v>
      </c>
      <c r="B116" t="s">
        <v>6</v>
      </c>
      <c r="C116" s="1">
        <v>44007</v>
      </c>
      <c r="D116" t="s">
        <v>164</v>
      </c>
      <c r="F116" s="35">
        <v>56</v>
      </c>
      <c r="H116" s="1">
        <v>44008</v>
      </c>
    </row>
    <row r="117" spans="1:8" x14ac:dyDescent="0.35">
      <c r="A117"/>
      <c r="B117" t="s">
        <v>6</v>
      </c>
      <c r="C117" s="1"/>
      <c r="D117" t="s">
        <v>144</v>
      </c>
      <c r="F117" s="37">
        <v>500</v>
      </c>
      <c r="H117" s="1">
        <v>44008</v>
      </c>
    </row>
    <row r="118" spans="1:8" x14ac:dyDescent="0.35">
      <c r="A118" t="s">
        <v>5</v>
      </c>
      <c r="B118" t="s">
        <v>6</v>
      </c>
      <c r="C118" s="1">
        <v>43595</v>
      </c>
      <c r="D118" t="s">
        <v>159</v>
      </c>
      <c r="F118" s="35">
        <v>32</v>
      </c>
      <c r="H118" s="1">
        <v>44008</v>
      </c>
    </row>
    <row r="119" spans="1:8" x14ac:dyDescent="0.35">
      <c r="A119"/>
      <c r="B119" s="2" t="s">
        <v>28</v>
      </c>
      <c r="C119" s="1">
        <v>44008</v>
      </c>
      <c r="D119" t="s">
        <v>263</v>
      </c>
      <c r="G119" s="5">
        <v>180</v>
      </c>
      <c r="H119" s="1">
        <v>44008</v>
      </c>
    </row>
    <row r="120" spans="1:8" x14ac:dyDescent="0.35">
      <c r="A120" t="s">
        <v>5</v>
      </c>
      <c r="B120" t="s">
        <v>28</v>
      </c>
      <c r="C120" s="1">
        <v>43036</v>
      </c>
      <c r="D120" t="s">
        <v>10</v>
      </c>
      <c r="G120" s="29">
        <v>145</v>
      </c>
      <c r="H120" s="1">
        <v>44008</v>
      </c>
    </row>
    <row r="121" spans="1:8" x14ac:dyDescent="0.35">
      <c r="A121" t="s">
        <v>5</v>
      </c>
      <c r="B121" s="2" t="s">
        <v>28</v>
      </c>
      <c r="C121" s="1">
        <v>43608</v>
      </c>
      <c r="D121" t="s">
        <v>68</v>
      </c>
      <c r="G121" s="29">
        <v>38</v>
      </c>
      <c r="H121" s="1">
        <v>44009</v>
      </c>
    </row>
    <row r="122" spans="1:8" x14ac:dyDescent="0.35">
      <c r="A122" t="s">
        <v>5</v>
      </c>
      <c r="B122" t="s">
        <v>6</v>
      </c>
      <c r="C122" s="1">
        <v>43778</v>
      </c>
      <c r="D122" t="s">
        <v>111</v>
      </c>
      <c r="F122" s="37">
        <v>34</v>
      </c>
      <c r="G122" s="29"/>
      <c r="H122" s="1">
        <v>44009</v>
      </c>
    </row>
    <row r="123" spans="1:8" x14ac:dyDescent="0.35">
      <c r="A123" t="s">
        <v>5</v>
      </c>
      <c r="B123" t="s">
        <v>6</v>
      </c>
      <c r="C123" s="1">
        <v>43692</v>
      </c>
      <c r="D123" t="s">
        <v>137</v>
      </c>
      <c r="F123" s="37">
        <v>30</v>
      </c>
      <c r="G123" s="29"/>
      <c r="H123" s="1">
        <v>44009</v>
      </c>
    </row>
    <row r="124" spans="1:8" x14ac:dyDescent="0.35">
      <c r="A124" t="s">
        <v>5</v>
      </c>
      <c r="B124" t="s">
        <v>6</v>
      </c>
      <c r="C124" s="1">
        <v>44010</v>
      </c>
      <c r="D124" t="s">
        <v>292</v>
      </c>
      <c r="H124" s="1">
        <v>44010</v>
      </c>
    </row>
    <row r="125" spans="1:8" x14ac:dyDescent="0.35">
      <c r="A125" t="s">
        <v>5</v>
      </c>
      <c r="B125" t="s">
        <v>6</v>
      </c>
      <c r="C125" s="1">
        <v>44011</v>
      </c>
      <c r="D125" t="s">
        <v>138</v>
      </c>
      <c r="G125" s="29"/>
      <c r="H125" s="1">
        <v>44011</v>
      </c>
    </row>
    <row r="126" spans="1:8" x14ac:dyDescent="0.35">
      <c r="A126" t="s">
        <v>5</v>
      </c>
      <c r="B126" t="s">
        <v>28</v>
      </c>
      <c r="C126" s="1">
        <v>43033</v>
      </c>
      <c r="D126" t="s">
        <v>2</v>
      </c>
      <c r="G126" s="5">
        <v>65</v>
      </c>
      <c r="H126" s="1">
        <v>44023</v>
      </c>
    </row>
    <row r="127" spans="1:8" x14ac:dyDescent="0.35">
      <c r="A127" s="2" t="s">
        <v>5</v>
      </c>
      <c r="B127" s="2" t="s">
        <v>28</v>
      </c>
      <c r="C127" s="1">
        <v>44069</v>
      </c>
      <c r="D127" s="2" t="s">
        <v>146</v>
      </c>
      <c r="G127" s="5">
        <v>158</v>
      </c>
      <c r="H127" s="1">
        <v>44073</v>
      </c>
    </row>
    <row r="128" spans="1:8" x14ac:dyDescent="0.35">
      <c r="A128" t="s">
        <v>5</v>
      </c>
      <c r="B128" t="s">
        <v>28</v>
      </c>
      <c r="C128" s="1">
        <v>44054</v>
      </c>
      <c r="D128" t="s">
        <v>160</v>
      </c>
      <c r="G128" s="29">
        <v>176.56</v>
      </c>
      <c r="H128" s="1">
        <v>44074</v>
      </c>
    </row>
    <row r="129" spans="1:13" x14ac:dyDescent="0.35">
      <c r="A129"/>
      <c r="B129" t="s">
        <v>6</v>
      </c>
      <c r="C129" s="1">
        <v>44076</v>
      </c>
      <c r="D129" t="s">
        <v>147</v>
      </c>
      <c r="E129" s="2">
        <v>1912</v>
      </c>
      <c r="G129" s="29"/>
      <c r="H129" s="1">
        <v>44076</v>
      </c>
    </row>
    <row r="130" spans="1:13" x14ac:dyDescent="0.35">
      <c r="A130"/>
      <c r="B130" t="s">
        <v>6</v>
      </c>
      <c r="C130" s="1">
        <v>44076</v>
      </c>
      <c r="D130" t="s">
        <v>148</v>
      </c>
      <c r="E130" s="2">
        <v>1912</v>
      </c>
      <c r="G130" s="29"/>
      <c r="H130" s="1">
        <v>44076</v>
      </c>
    </row>
    <row r="131" spans="1:13" x14ac:dyDescent="0.35">
      <c r="A131" t="s">
        <v>5</v>
      </c>
      <c r="B131" t="s">
        <v>28</v>
      </c>
      <c r="C131" s="1">
        <v>43424</v>
      </c>
      <c r="D131" s="4" t="s">
        <v>53</v>
      </c>
      <c r="G131" s="5">
        <v>185</v>
      </c>
      <c r="H131" s="1">
        <v>44079</v>
      </c>
      <c r="J131" s="2" t="s">
        <v>149</v>
      </c>
      <c r="K131" s="2" t="s">
        <v>150</v>
      </c>
      <c r="L131" s="2" t="s">
        <v>151</v>
      </c>
      <c r="M131" t="s">
        <v>152</v>
      </c>
    </row>
    <row r="132" spans="1:13" x14ac:dyDescent="0.35">
      <c r="A132"/>
      <c r="B132" s="2" t="s">
        <v>6</v>
      </c>
      <c r="C132" s="1">
        <v>44081</v>
      </c>
      <c r="D132" t="s">
        <v>157</v>
      </c>
      <c r="F132" s="35">
        <v>23.5</v>
      </c>
      <c r="G132" s="29"/>
      <c r="H132" s="1">
        <v>44088</v>
      </c>
    </row>
    <row r="133" spans="1:13" x14ac:dyDescent="0.35">
      <c r="A133"/>
      <c r="B133" t="s">
        <v>28</v>
      </c>
      <c r="C133" s="1">
        <v>44081</v>
      </c>
      <c r="D133" t="s">
        <v>156</v>
      </c>
      <c r="G133" s="5">
        <v>36.5</v>
      </c>
      <c r="H133" s="1">
        <v>44089</v>
      </c>
    </row>
    <row r="134" spans="1:13" x14ac:dyDescent="0.35">
      <c r="A134"/>
      <c r="B134" t="s">
        <v>6</v>
      </c>
      <c r="C134" s="1">
        <v>44090</v>
      </c>
      <c r="D134" s="4" t="s">
        <v>161</v>
      </c>
      <c r="H134" s="1">
        <v>44090</v>
      </c>
      <c r="M134"/>
    </row>
    <row r="135" spans="1:13" x14ac:dyDescent="0.35">
      <c r="B135" t="s">
        <v>29</v>
      </c>
      <c r="C135" s="1">
        <v>44091</v>
      </c>
      <c r="D135" t="s">
        <v>162</v>
      </c>
      <c r="E135">
        <v>1948</v>
      </c>
      <c r="F135" s="37">
        <f>1190/7.4</f>
        <v>160.81081081081081</v>
      </c>
      <c r="H135" s="1">
        <v>44091</v>
      </c>
      <c r="I135" s="2">
        <f>E135-E85</f>
        <v>94</v>
      </c>
    </row>
    <row r="136" spans="1:13" x14ac:dyDescent="0.35">
      <c r="A136"/>
      <c r="B136" t="s">
        <v>29</v>
      </c>
      <c r="C136" s="1">
        <v>44091</v>
      </c>
      <c r="D136" s="4" t="s">
        <v>163</v>
      </c>
      <c r="F136" s="35">
        <v>65</v>
      </c>
      <c r="H136" s="1">
        <v>44091</v>
      </c>
      <c r="M136"/>
    </row>
    <row r="137" spans="1:13" x14ac:dyDescent="0.35">
      <c r="B137" t="s">
        <v>29</v>
      </c>
      <c r="C137" s="1">
        <v>44092</v>
      </c>
      <c r="D137" t="s">
        <v>165</v>
      </c>
      <c r="F137" s="35">
        <f>860/7.4</f>
        <v>116.21621621621621</v>
      </c>
      <c r="H137" s="1">
        <v>44093</v>
      </c>
    </row>
    <row r="138" spans="1:13" x14ac:dyDescent="0.35">
      <c r="A138"/>
      <c r="B138" t="s">
        <v>6</v>
      </c>
      <c r="C138" s="1">
        <v>43743</v>
      </c>
      <c r="D138" t="s">
        <v>102</v>
      </c>
      <c r="F138" s="35">
        <v>5.37</v>
      </c>
      <c r="G138" s="2"/>
      <c r="H138" s="1">
        <v>44086</v>
      </c>
    </row>
    <row r="139" spans="1:13" x14ac:dyDescent="0.35">
      <c r="A139"/>
      <c r="B139" t="s">
        <v>6</v>
      </c>
      <c r="C139" s="1">
        <v>44049</v>
      </c>
      <c r="D139" t="s">
        <v>140</v>
      </c>
      <c r="F139" s="35">
        <v>35</v>
      </c>
      <c r="G139" s="29"/>
      <c r="H139" s="1">
        <v>44093</v>
      </c>
    </row>
    <row r="140" spans="1:13" x14ac:dyDescent="0.35">
      <c r="A140"/>
      <c r="B140" s="2" t="s">
        <v>28</v>
      </c>
      <c r="C140" s="1"/>
      <c r="D140" t="s">
        <v>55</v>
      </c>
      <c r="G140" s="5">
        <v>60</v>
      </c>
    </row>
    <row r="141" spans="1:13" x14ac:dyDescent="0.35">
      <c r="A141"/>
      <c r="B141" s="2" t="s">
        <v>28</v>
      </c>
      <c r="C141" s="1"/>
      <c r="D141" t="s">
        <v>56</v>
      </c>
      <c r="G141" s="5">
        <v>69</v>
      </c>
    </row>
    <row r="142" spans="1:13" x14ac:dyDescent="0.35">
      <c r="A142"/>
      <c r="B142" s="2" t="s">
        <v>28</v>
      </c>
      <c r="C142" s="1"/>
      <c r="D142" t="s">
        <v>195</v>
      </c>
      <c r="G142" s="5">
        <v>49.9</v>
      </c>
    </row>
    <row r="143" spans="1:13" x14ac:dyDescent="0.35">
      <c r="A143"/>
      <c r="B143" t="s">
        <v>6</v>
      </c>
      <c r="C143" s="1"/>
      <c r="D143" t="s">
        <v>57</v>
      </c>
      <c r="G143" s="5">
        <v>3.5</v>
      </c>
    </row>
    <row r="144" spans="1:13" x14ac:dyDescent="0.35">
      <c r="A144"/>
      <c r="B144" s="2" t="s">
        <v>28</v>
      </c>
      <c r="C144" s="1">
        <v>43677</v>
      </c>
      <c r="D144" t="s">
        <v>191</v>
      </c>
      <c r="F144" s="35">
        <v>13.94</v>
      </c>
      <c r="H144" s="1">
        <v>44093</v>
      </c>
    </row>
    <row r="145" spans="1:8" x14ac:dyDescent="0.35">
      <c r="A145"/>
      <c r="B145" s="2" t="s">
        <v>28</v>
      </c>
      <c r="C145" s="1">
        <v>43678</v>
      </c>
      <c r="D145" t="s">
        <v>169</v>
      </c>
      <c r="F145" s="2"/>
      <c r="G145" s="35">
        <v>10</v>
      </c>
    </row>
    <row r="146" spans="1:8" x14ac:dyDescent="0.35">
      <c r="A146"/>
      <c r="B146" t="s">
        <v>28</v>
      </c>
      <c r="C146" s="1">
        <v>44036</v>
      </c>
      <c r="D146" t="s">
        <v>142</v>
      </c>
      <c r="G146" s="29">
        <v>3045</v>
      </c>
      <c r="H146" s="1">
        <v>44104</v>
      </c>
    </row>
    <row r="147" spans="1:8" x14ac:dyDescent="0.35">
      <c r="A147"/>
      <c r="B147" t="s">
        <v>28</v>
      </c>
      <c r="C147" s="1">
        <v>44051</v>
      </c>
      <c r="D147" t="s">
        <v>143</v>
      </c>
      <c r="G147" s="29">
        <v>62.32</v>
      </c>
      <c r="H147" s="1">
        <v>44109</v>
      </c>
    </row>
    <row r="148" spans="1:8" x14ac:dyDescent="0.35">
      <c r="A148"/>
      <c r="B148" t="s">
        <v>28</v>
      </c>
      <c r="C148" s="1">
        <v>44048</v>
      </c>
      <c r="D148" t="s">
        <v>141</v>
      </c>
      <c r="G148" s="5">
        <v>7.5</v>
      </c>
    </row>
    <row r="149" spans="1:8" x14ac:dyDescent="0.35">
      <c r="A149"/>
      <c r="B149" t="s">
        <v>28</v>
      </c>
      <c r="C149" s="1">
        <v>44049</v>
      </c>
      <c r="D149" s="2" t="s">
        <v>192</v>
      </c>
      <c r="G149" s="5">
        <v>16.5</v>
      </c>
    </row>
    <row r="150" spans="1:8" x14ac:dyDescent="0.35">
      <c r="A150"/>
      <c r="B150" t="s">
        <v>28</v>
      </c>
      <c r="C150" s="1">
        <v>44050</v>
      </c>
      <c r="D150" t="s">
        <v>170</v>
      </c>
      <c r="G150" s="5">
        <v>8</v>
      </c>
    </row>
    <row r="151" spans="1:8" x14ac:dyDescent="0.35">
      <c r="A151" s="2" t="s">
        <v>28</v>
      </c>
      <c r="B151" t="s">
        <v>28</v>
      </c>
      <c r="D151" t="s">
        <v>283</v>
      </c>
      <c r="E151" s="35"/>
      <c r="G151" s="5">
        <f>31.98-20</f>
        <v>11.98</v>
      </c>
    </row>
    <row r="152" spans="1:8" x14ac:dyDescent="0.35">
      <c r="A152"/>
      <c r="B152" t="s">
        <v>28</v>
      </c>
      <c r="C152" s="1">
        <v>43941</v>
      </c>
      <c r="D152" t="s">
        <v>197</v>
      </c>
      <c r="G152" s="29">
        <v>330</v>
      </c>
    </row>
    <row r="153" spans="1:8" x14ac:dyDescent="0.35">
      <c r="A153"/>
      <c r="B153" t="s">
        <v>6</v>
      </c>
      <c r="C153" s="1"/>
      <c r="D153" t="s">
        <v>167</v>
      </c>
      <c r="E153" s="2">
        <v>1969</v>
      </c>
      <c r="G153" s="29"/>
      <c r="H153" s="1">
        <v>44110</v>
      </c>
    </row>
    <row r="154" spans="1:8" x14ac:dyDescent="0.35">
      <c r="A154"/>
      <c r="B154" t="s">
        <v>6</v>
      </c>
      <c r="C154" s="1">
        <v>44061</v>
      </c>
      <c r="D154" t="s">
        <v>126</v>
      </c>
      <c r="F154" s="35">
        <v>100</v>
      </c>
      <c r="G154" s="29"/>
      <c r="H154" s="24"/>
    </row>
    <row r="155" spans="1:8" x14ac:dyDescent="0.35">
      <c r="A155"/>
      <c r="B155" t="s">
        <v>6</v>
      </c>
      <c r="C155" s="1"/>
      <c r="D155" t="s">
        <v>171</v>
      </c>
      <c r="E155" s="2">
        <v>1970</v>
      </c>
      <c r="G155" s="29"/>
      <c r="H155" s="1">
        <v>44116</v>
      </c>
    </row>
    <row r="156" spans="1:8" x14ac:dyDescent="0.35">
      <c r="A156"/>
      <c r="B156" t="s">
        <v>6</v>
      </c>
      <c r="C156" s="1"/>
      <c r="D156" t="s">
        <v>85</v>
      </c>
      <c r="E156" s="2">
        <v>1970</v>
      </c>
      <c r="F156" s="35">
        <v>23</v>
      </c>
      <c r="G156" s="29"/>
      <c r="H156" s="1">
        <v>44118</v>
      </c>
    </row>
    <row r="157" spans="1:8" ht="15" thickBot="1" x14ac:dyDescent="0.4">
      <c r="A157" s="6"/>
      <c r="B157" s="6" t="s">
        <v>28</v>
      </c>
      <c r="C157" s="9">
        <v>44122</v>
      </c>
      <c r="D157" s="6" t="s">
        <v>172</v>
      </c>
      <c r="E157" s="7"/>
      <c r="F157" s="36"/>
      <c r="G157" s="41">
        <v>30</v>
      </c>
      <c r="H157" s="9">
        <v>44112</v>
      </c>
    </row>
    <row r="158" spans="1:8" x14ac:dyDescent="0.35">
      <c r="B158" t="s">
        <v>28</v>
      </c>
      <c r="C158" s="1">
        <v>44201</v>
      </c>
      <c r="D158" t="s">
        <v>187</v>
      </c>
      <c r="G158" s="5">
        <v>-154</v>
      </c>
      <c r="H158" s="1">
        <v>44201</v>
      </c>
    </row>
    <row r="159" spans="1:8" x14ac:dyDescent="0.35">
      <c r="B159" t="s">
        <v>28</v>
      </c>
      <c r="C159" s="1">
        <v>44210</v>
      </c>
      <c r="D159" t="s">
        <v>188</v>
      </c>
      <c r="G159" s="5">
        <v>-290</v>
      </c>
      <c r="H159" s="1">
        <v>44210</v>
      </c>
    </row>
    <row r="160" spans="1:8" x14ac:dyDescent="0.35">
      <c r="B160" t="s">
        <v>28</v>
      </c>
      <c r="C160" s="1">
        <v>44168</v>
      </c>
      <c r="D160" t="s">
        <v>183</v>
      </c>
      <c r="G160" s="5">
        <v>97.78</v>
      </c>
      <c r="H160" s="1">
        <v>44289</v>
      </c>
    </row>
    <row r="161" spans="1:8" x14ac:dyDescent="0.35">
      <c r="A161"/>
      <c r="B161" t="s">
        <v>6</v>
      </c>
      <c r="C161" s="1">
        <v>44131</v>
      </c>
      <c r="D161" t="s">
        <v>175</v>
      </c>
      <c r="F161" s="35">
        <v>12.84</v>
      </c>
      <c r="G161" s="29"/>
      <c r="H161" s="1">
        <v>44289</v>
      </c>
    </row>
    <row r="162" spans="1:8" x14ac:dyDescent="0.35">
      <c r="B162" t="s">
        <v>6</v>
      </c>
      <c r="C162" s="1">
        <v>44155</v>
      </c>
      <c r="D162" t="s">
        <v>178</v>
      </c>
      <c r="F162" s="35">
        <v>110</v>
      </c>
      <c r="G162" s="29"/>
      <c r="H162" s="1">
        <v>44289</v>
      </c>
    </row>
    <row r="163" spans="1:8" x14ac:dyDescent="0.35">
      <c r="A163"/>
      <c r="B163" t="s">
        <v>6</v>
      </c>
      <c r="C163" s="1">
        <v>44131</v>
      </c>
      <c r="D163" t="s">
        <v>196</v>
      </c>
      <c r="F163" s="35">
        <v>114</v>
      </c>
      <c r="H163" s="1">
        <v>44290</v>
      </c>
    </row>
    <row r="164" spans="1:8" x14ac:dyDescent="0.35">
      <c r="A164"/>
      <c r="B164" s="2" t="s">
        <v>28</v>
      </c>
      <c r="C164" s="1">
        <v>44131</v>
      </c>
      <c r="D164" t="s">
        <v>173</v>
      </c>
      <c r="F164" s="35">
        <v>116.7</v>
      </c>
      <c r="H164" s="1">
        <v>44290</v>
      </c>
    </row>
    <row r="165" spans="1:8" x14ac:dyDescent="0.35">
      <c r="A165"/>
      <c r="B165" t="s">
        <v>6</v>
      </c>
      <c r="C165" s="1"/>
      <c r="D165" t="s">
        <v>200</v>
      </c>
      <c r="F165" s="5">
        <v>4000</v>
      </c>
      <c r="H165" s="1">
        <v>44306</v>
      </c>
    </row>
    <row r="166" spans="1:8" x14ac:dyDescent="0.35">
      <c r="A166"/>
      <c r="B166" t="s">
        <v>6</v>
      </c>
      <c r="C166" s="1"/>
      <c r="D166" t="s">
        <v>203</v>
      </c>
      <c r="F166" s="35">
        <v>258</v>
      </c>
      <c r="H166" s="1">
        <v>44306</v>
      </c>
    </row>
    <row r="167" spans="1:8" x14ac:dyDescent="0.35">
      <c r="A167"/>
      <c r="B167" t="s">
        <v>6</v>
      </c>
      <c r="C167" s="1"/>
      <c r="D167" t="s">
        <v>201</v>
      </c>
      <c r="F167" s="35">
        <v>68.5</v>
      </c>
      <c r="H167" s="1">
        <v>44306</v>
      </c>
    </row>
    <row r="168" spans="1:8" x14ac:dyDescent="0.35">
      <c r="A168" s="2" t="s">
        <v>5</v>
      </c>
      <c r="B168" t="s">
        <v>28</v>
      </c>
      <c r="C168" s="1">
        <v>44112</v>
      </c>
      <c r="D168" t="s">
        <v>168</v>
      </c>
      <c r="G168" s="5">
        <v>6</v>
      </c>
      <c r="H168" s="1">
        <v>44306</v>
      </c>
    </row>
    <row r="169" spans="1:8" x14ac:dyDescent="0.35">
      <c r="A169"/>
      <c r="B169" t="s">
        <v>28</v>
      </c>
      <c r="C169" s="1">
        <v>44263</v>
      </c>
      <c r="D169" t="s">
        <v>194</v>
      </c>
      <c r="G169" s="5">
        <v>1389</v>
      </c>
      <c r="H169" s="1">
        <v>44306</v>
      </c>
    </row>
    <row r="170" spans="1:8" x14ac:dyDescent="0.35">
      <c r="A170"/>
      <c r="B170" t="s">
        <v>6</v>
      </c>
      <c r="C170" s="1">
        <v>44245</v>
      </c>
      <c r="D170" s="42" t="s">
        <v>190</v>
      </c>
      <c r="F170" s="35">
        <v>125</v>
      </c>
      <c r="H170" s="1">
        <v>44306</v>
      </c>
    </row>
    <row r="171" spans="1:8" s="49" customFormat="1" x14ac:dyDescent="0.35">
      <c r="B171" s="49" t="s">
        <v>6</v>
      </c>
      <c r="C171" s="50"/>
      <c r="D171" s="49" t="s">
        <v>204</v>
      </c>
      <c r="F171" s="51">
        <v>55</v>
      </c>
      <c r="G171" s="52"/>
      <c r="H171" s="50">
        <v>44306</v>
      </c>
    </row>
    <row r="172" spans="1:8" x14ac:dyDescent="0.35">
      <c r="A172" t="s">
        <v>5</v>
      </c>
      <c r="B172" t="s">
        <v>6</v>
      </c>
      <c r="C172" s="1">
        <v>43594</v>
      </c>
      <c r="D172" s="2" t="s">
        <v>66</v>
      </c>
      <c r="G172" s="29">
        <v>37.21</v>
      </c>
      <c r="H172" s="1">
        <v>44306</v>
      </c>
    </row>
    <row r="173" spans="1:8" x14ac:dyDescent="0.35">
      <c r="A173" t="s">
        <v>5</v>
      </c>
      <c r="B173" t="s">
        <v>6</v>
      </c>
      <c r="C173" s="1">
        <v>44126</v>
      </c>
      <c r="D173" t="s">
        <v>202</v>
      </c>
      <c r="F173" s="35">
        <v>6.5</v>
      </c>
      <c r="H173" s="1">
        <v>44306</v>
      </c>
    </row>
    <row r="174" spans="1:8" x14ac:dyDescent="0.35">
      <c r="B174" t="s">
        <v>28</v>
      </c>
      <c r="C174" s="1">
        <v>44155</v>
      </c>
      <c r="D174" t="s">
        <v>179</v>
      </c>
      <c r="G174" s="5">
        <v>8</v>
      </c>
      <c r="H174" s="1">
        <v>44306</v>
      </c>
    </row>
    <row r="175" spans="1:8" x14ac:dyDescent="0.35">
      <c r="A175" s="2" t="s">
        <v>5</v>
      </c>
      <c r="B175" t="s">
        <v>28</v>
      </c>
      <c r="C175" s="1">
        <v>44153</v>
      </c>
      <c r="D175" t="s">
        <v>177</v>
      </c>
      <c r="G175" s="5">
        <v>146</v>
      </c>
      <c r="H175" s="1">
        <v>44317</v>
      </c>
    </row>
    <row r="176" spans="1:8" x14ac:dyDescent="0.35">
      <c r="A176"/>
      <c r="B176" t="s">
        <v>6</v>
      </c>
      <c r="C176" s="1"/>
      <c r="D176" t="s">
        <v>214</v>
      </c>
      <c r="H176" s="1">
        <v>44321</v>
      </c>
    </row>
    <row r="177" spans="1:8" x14ac:dyDescent="0.35">
      <c r="B177" t="s">
        <v>6</v>
      </c>
      <c r="D177" t="s">
        <v>205</v>
      </c>
      <c r="H177" s="1">
        <v>44321</v>
      </c>
    </row>
    <row r="178" spans="1:8" x14ac:dyDescent="0.35">
      <c r="A178"/>
      <c r="B178" t="s">
        <v>6</v>
      </c>
      <c r="C178" s="1"/>
      <c r="D178" t="s">
        <v>206</v>
      </c>
      <c r="H178" s="1">
        <v>44321</v>
      </c>
    </row>
    <row r="179" spans="1:8" x14ac:dyDescent="0.35">
      <c r="A179" s="2" t="s">
        <v>5</v>
      </c>
      <c r="B179" t="s">
        <v>6</v>
      </c>
      <c r="C179" s="1">
        <v>44328</v>
      </c>
      <c r="D179" t="s">
        <v>208</v>
      </c>
      <c r="F179" s="35">
        <v>80</v>
      </c>
      <c r="G179" s="2"/>
      <c r="H179" s="1">
        <v>44329</v>
      </c>
    </row>
    <row r="180" spans="1:8" x14ac:dyDescent="0.35">
      <c r="A180" s="2" t="s">
        <v>5</v>
      </c>
      <c r="B180" t="s">
        <v>28</v>
      </c>
      <c r="C180" s="1">
        <v>43904</v>
      </c>
      <c r="D180" t="s">
        <v>117</v>
      </c>
      <c r="G180" s="29">
        <v>69</v>
      </c>
      <c r="H180" s="1">
        <v>44335</v>
      </c>
    </row>
    <row r="181" spans="1:8" x14ac:dyDescent="0.35">
      <c r="A181"/>
      <c r="B181" t="s">
        <v>29</v>
      </c>
      <c r="C181" s="1"/>
      <c r="D181" t="s">
        <v>212</v>
      </c>
      <c r="F181" s="35">
        <f>306/7.45</f>
        <v>41.073825503355707</v>
      </c>
      <c r="H181" s="1">
        <v>44336</v>
      </c>
    </row>
    <row r="182" spans="1:8" x14ac:dyDescent="0.35">
      <c r="A182"/>
      <c r="B182" t="s">
        <v>29</v>
      </c>
      <c r="C182" s="1"/>
      <c r="D182" t="s">
        <v>213</v>
      </c>
      <c r="F182" s="35">
        <f>185/7.45</f>
        <v>24.832214765100669</v>
      </c>
      <c r="H182" s="1">
        <v>44336</v>
      </c>
    </row>
    <row r="183" spans="1:8" x14ac:dyDescent="0.35">
      <c r="A183" s="2" t="s">
        <v>5</v>
      </c>
      <c r="B183" t="s">
        <v>6</v>
      </c>
      <c r="C183" s="1">
        <v>43743</v>
      </c>
      <c r="D183" s="2" t="s">
        <v>101</v>
      </c>
      <c r="F183" s="35">
        <v>10.79</v>
      </c>
    </row>
    <row r="184" spans="1:8" x14ac:dyDescent="0.35">
      <c r="A184" s="2" t="s">
        <v>5</v>
      </c>
      <c r="B184" t="s">
        <v>28</v>
      </c>
      <c r="C184" s="1">
        <v>43743</v>
      </c>
      <c r="D184" t="s">
        <v>103</v>
      </c>
      <c r="G184" s="5">
        <v>40.49</v>
      </c>
      <c r="H184" s="1">
        <v>44329</v>
      </c>
    </row>
    <row r="185" spans="1:8" x14ac:dyDescent="0.35">
      <c r="A185" s="2" t="s">
        <v>5</v>
      </c>
      <c r="B185" t="s">
        <v>6</v>
      </c>
      <c r="C185" s="1">
        <v>43743</v>
      </c>
      <c r="D185" t="s">
        <v>105</v>
      </c>
      <c r="F185" s="35">
        <v>11.69</v>
      </c>
    </row>
    <row r="186" spans="1:8" x14ac:dyDescent="0.35">
      <c r="A186"/>
      <c r="B186" t="s">
        <v>6</v>
      </c>
      <c r="C186" s="1">
        <v>44126</v>
      </c>
      <c r="D186" t="s">
        <v>210</v>
      </c>
      <c r="F186" s="35">
        <v>9.99</v>
      </c>
    </row>
    <row r="187" spans="1:8" x14ac:dyDescent="0.35">
      <c r="A187" t="s">
        <v>5</v>
      </c>
      <c r="B187" t="s">
        <v>28</v>
      </c>
      <c r="C187" s="1">
        <v>44337</v>
      </c>
      <c r="D187" t="s">
        <v>211</v>
      </c>
      <c r="G187" s="5">
        <f>44/7.4</f>
        <v>5.9459459459459456</v>
      </c>
      <c r="H187" s="1">
        <v>44337</v>
      </c>
    </row>
    <row r="188" spans="1:8" x14ac:dyDescent="0.35">
      <c r="A188" t="s">
        <v>5</v>
      </c>
      <c r="B188" t="s">
        <v>28</v>
      </c>
      <c r="C188" s="1"/>
      <c r="D188" t="s">
        <v>220</v>
      </c>
      <c r="G188" s="5">
        <v>-185</v>
      </c>
      <c r="H188" s="1">
        <v>44354</v>
      </c>
    </row>
    <row r="189" spans="1:8" x14ac:dyDescent="0.35">
      <c r="A189" t="s">
        <v>5</v>
      </c>
      <c r="B189" t="s">
        <v>28</v>
      </c>
      <c r="C189" s="1"/>
      <c r="D189" t="s">
        <v>227</v>
      </c>
      <c r="G189" s="5">
        <v>-306</v>
      </c>
      <c r="H189" s="1">
        <v>44359</v>
      </c>
    </row>
    <row r="190" spans="1:8" x14ac:dyDescent="0.35">
      <c r="A190" t="s">
        <v>5</v>
      </c>
      <c r="B190" t="s">
        <v>28</v>
      </c>
      <c r="C190" s="1"/>
      <c r="D190" t="s">
        <v>230</v>
      </c>
      <c r="G190" s="5">
        <v>-65</v>
      </c>
      <c r="H190" s="1">
        <v>44373</v>
      </c>
    </row>
    <row r="191" spans="1:8" x14ac:dyDescent="0.35">
      <c r="A191" t="s">
        <v>5</v>
      </c>
      <c r="B191" t="s">
        <v>28</v>
      </c>
      <c r="C191" s="1"/>
      <c r="D191" t="s">
        <v>232</v>
      </c>
      <c r="G191" s="5">
        <v>-165</v>
      </c>
      <c r="H191" s="50">
        <v>44391</v>
      </c>
    </row>
    <row r="192" spans="1:8" x14ac:dyDescent="0.35">
      <c r="A192" s="53" t="s">
        <v>5</v>
      </c>
      <c r="B192" s="11" t="s">
        <v>238</v>
      </c>
      <c r="C192" s="12">
        <v>44187</v>
      </c>
      <c r="D192" s="11" t="s">
        <v>186</v>
      </c>
      <c r="E192" s="13">
        <v>2027</v>
      </c>
      <c r="F192" s="38"/>
      <c r="G192" s="30">
        <v>110</v>
      </c>
      <c r="H192" s="14">
        <v>44402</v>
      </c>
    </row>
    <row r="193" spans="1:9" ht="55.75" customHeight="1" x14ac:dyDescent="0.35">
      <c r="A193" s="54"/>
      <c r="B193" s="21"/>
      <c r="C193" s="20"/>
      <c r="D193" s="55" t="s">
        <v>310</v>
      </c>
      <c r="E193" s="19">
        <v>2027</v>
      </c>
      <c r="F193" s="39"/>
      <c r="G193" s="33"/>
      <c r="H193" s="22"/>
    </row>
    <row r="194" spans="1:9" x14ac:dyDescent="0.35">
      <c r="A194" s="17" t="s">
        <v>5</v>
      </c>
      <c r="B194" t="s">
        <v>6</v>
      </c>
      <c r="C194" s="1">
        <v>44131</v>
      </c>
      <c r="D194" t="s">
        <v>236</v>
      </c>
      <c r="E194" s="2">
        <v>2027</v>
      </c>
      <c r="F194" s="35">
        <v>51.6</v>
      </c>
      <c r="H194" s="1">
        <v>44402</v>
      </c>
    </row>
    <row r="195" spans="1:9" x14ac:dyDescent="0.35">
      <c r="A195" s="2" t="s">
        <v>5</v>
      </c>
      <c r="B195" t="s">
        <v>28</v>
      </c>
      <c r="C195" s="1">
        <v>44264</v>
      </c>
      <c r="D195" t="s">
        <v>314</v>
      </c>
      <c r="E195" s="2">
        <v>2027</v>
      </c>
      <c r="G195" s="5">
        <v>50</v>
      </c>
      <c r="H195" s="1">
        <v>44402</v>
      </c>
    </row>
    <row r="196" spans="1:9" x14ac:dyDescent="0.35">
      <c r="B196" t="s">
        <v>6</v>
      </c>
      <c r="C196" s="1">
        <v>44160</v>
      </c>
      <c r="D196" t="s">
        <v>181</v>
      </c>
      <c r="F196" s="35">
        <v>38.75</v>
      </c>
    </row>
    <row r="197" spans="1:9" x14ac:dyDescent="0.35">
      <c r="B197"/>
      <c r="C197" s="1"/>
      <c r="D197" t="s">
        <v>235</v>
      </c>
      <c r="E197">
        <v>2027</v>
      </c>
      <c r="F197" s="35">
        <v>55</v>
      </c>
      <c r="H197" s="1">
        <v>44404</v>
      </c>
    </row>
    <row r="198" spans="1:9" x14ac:dyDescent="0.35">
      <c r="A198" s="2" t="s">
        <v>5</v>
      </c>
      <c r="B198" t="s">
        <v>28</v>
      </c>
      <c r="C198" s="1">
        <v>43677</v>
      </c>
      <c r="D198" s="2" t="s">
        <v>240</v>
      </c>
      <c r="G198" s="5">
        <v>9.8000000000000007</v>
      </c>
      <c r="H198" s="1">
        <v>44404</v>
      </c>
    </row>
    <row r="199" spans="1:9" x14ac:dyDescent="0.35">
      <c r="B199" t="s">
        <v>28</v>
      </c>
      <c r="C199" s="1">
        <v>44348</v>
      </c>
      <c r="D199" t="s">
        <v>216</v>
      </c>
      <c r="G199" s="5">
        <v>199.99</v>
      </c>
      <c r="H199" s="50">
        <v>44422</v>
      </c>
    </row>
    <row r="200" spans="1:9" x14ac:dyDescent="0.35">
      <c r="A200" t="s">
        <v>5</v>
      </c>
      <c r="B200" t="s">
        <v>28</v>
      </c>
      <c r="C200" s="1">
        <v>44393</v>
      </c>
      <c r="D200" t="s">
        <v>234</v>
      </c>
      <c r="G200" s="5">
        <v>311</v>
      </c>
      <c r="H200" s="1">
        <v>44422</v>
      </c>
    </row>
    <row r="201" spans="1:9" x14ac:dyDescent="0.35">
      <c r="B201" t="s">
        <v>29</v>
      </c>
      <c r="C201" s="1">
        <v>44427</v>
      </c>
      <c r="D201" t="s">
        <v>242</v>
      </c>
      <c r="E201" s="2">
        <v>2033</v>
      </c>
      <c r="F201" s="35">
        <v>157</v>
      </c>
      <c r="H201" s="1">
        <v>44427</v>
      </c>
    </row>
    <row r="202" spans="1:9" x14ac:dyDescent="0.35">
      <c r="A202" s="2" t="s">
        <v>5</v>
      </c>
      <c r="B202" t="s">
        <v>28</v>
      </c>
      <c r="C202" s="1">
        <v>44359</v>
      </c>
      <c r="D202" t="s">
        <v>231</v>
      </c>
      <c r="G202" s="5">
        <v>10</v>
      </c>
      <c r="H202" s="50">
        <v>44441</v>
      </c>
    </row>
    <row r="203" spans="1:9" x14ac:dyDescent="0.35">
      <c r="A203" s="2" t="s">
        <v>5</v>
      </c>
      <c r="B203" t="s">
        <v>28</v>
      </c>
      <c r="C203" s="1">
        <v>44356</v>
      </c>
      <c r="D203" t="s">
        <v>223</v>
      </c>
      <c r="G203" s="35">
        <v>75</v>
      </c>
      <c r="H203" s="50">
        <v>44441</v>
      </c>
    </row>
    <row r="204" spans="1:9" x14ac:dyDescent="0.35">
      <c r="A204" s="2" t="s">
        <v>5</v>
      </c>
      <c r="B204" t="s">
        <v>28</v>
      </c>
      <c r="C204" s="1">
        <v>44166</v>
      </c>
      <c r="D204" t="s">
        <v>182</v>
      </c>
      <c r="G204" s="5">
        <v>95.7</v>
      </c>
      <c r="H204" s="1">
        <v>44442</v>
      </c>
      <c r="I204" s="43">
        <v>10</v>
      </c>
    </row>
    <row r="205" spans="1:9" x14ac:dyDescent="0.35">
      <c r="A205" s="2" t="s">
        <v>5</v>
      </c>
      <c r="B205" t="s">
        <v>28</v>
      </c>
      <c r="C205" s="1">
        <v>44348</v>
      </c>
      <c r="D205" t="s">
        <v>217</v>
      </c>
      <c r="G205" s="5">
        <v>108.17</v>
      </c>
      <c r="H205" s="50">
        <v>44442</v>
      </c>
    </row>
    <row r="206" spans="1:9" x14ac:dyDescent="0.35">
      <c r="A206" s="2" t="s">
        <v>5</v>
      </c>
      <c r="B206" t="s">
        <v>28</v>
      </c>
      <c r="C206" s="1">
        <v>44349</v>
      </c>
      <c r="D206" t="s">
        <v>218</v>
      </c>
      <c r="G206" s="5">
        <v>17.98</v>
      </c>
      <c r="H206" s="1">
        <v>7917</v>
      </c>
    </row>
    <row r="207" spans="1:9" x14ac:dyDescent="0.35">
      <c r="A207" s="2" t="s">
        <v>5</v>
      </c>
      <c r="B207" t="s">
        <v>28</v>
      </c>
      <c r="C207" s="1">
        <v>44247</v>
      </c>
      <c r="D207" t="s">
        <v>189</v>
      </c>
      <c r="G207" s="5">
        <v>215</v>
      </c>
      <c r="H207" s="50">
        <v>44441</v>
      </c>
    </row>
    <row r="208" spans="1:9" x14ac:dyDescent="0.35">
      <c r="A208" t="s">
        <v>5</v>
      </c>
      <c r="B208" t="s">
        <v>28</v>
      </c>
      <c r="C208" s="1">
        <v>44349</v>
      </c>
      <c r="D208" t="s">
        <v>104</v>
      </c>
      <c r="G208" s="5">
        <v>39.99</v>
      </c>
      <c r="H208" s="50">
        <v>44442</v>
      </c>
    </row>
    <row r="209" spans="1:8" x14ac:dyDescent="0.35">
      <c r="A209" t="s">
        <v>5</v>
      </c>
      <c r="B209" t="s">
        <v>243</v>
      </c>
      <c r="C209" s="1">
        <v>44449</v>
      </c>
      <c r="D209" t="s">
        <v>244</v>
      </c>
      <c r="F209" s="35">
        <v>37</v>
      </c>
      <c r="H209" s="50">
        <v>44449</v>
      </c>
    </row>
    <row r="210" spans="1:8" x14ac:dyDescent="0.35">
      <c r="A210"/>
      <c r="B210" t="s">
        <v>29</v>
      </c>
      <c r="C210" s="1">
        <v>44449</v>
      </c>
      <c r="D210" t="s">
        <v>245</v>
      </c>
      <c r="F210" s="35">
        <v>13.7</v>
      </c>
      <c r="H210" s="1">
        <v>44449</v>
      </c>
    </row>
    <row r="211" spans="1:8" x14ac:dyDescent="0.35">
      <c r="B211" t="s">
        <v>29</v>
      </c>
      <c r="C211" s="1">
        <v>44450</v>
      </c>
      <c r="D211" t="s">
        <v>246</v>
      </c>
      <c r="E211" s="2">
        <v>2079</v>
      </c>
      <c r="F211" s="35">
        <v>157</v>
      </c>
      <c r="H211" s="1">
        <v>44450</v>
      </c>
    </row>
    <row r="212" spans="1:8" x14ac:dyDescent="0.35">
      <c r="A212" s="2" t="s">
        <v>5</v>
      </c>
      <c r="B212" t="s">
        <v>28</v>
      </c>
      <c r="C212" s="1">
        <v>44412</v>
      </c>
      <c r="D212" t="s">
        <v>247</v>
      </c>
      <c r="G212" s="5">
        <v>58.8</v>
      </c>
      <c r="H212" s="1">
        <v>44450</v>
      </c>
    </row>
    <row r="213" spans="1:8" x14ac:dyDescent="0.35">
      <c r="A213"/>
      <c r="B213" t="s">
        <v>29</v>
      </c>
      <c r="C213" s="1">
        <v>41067</v>
      </c>
      <c r="D213" t="s">
        <v>248</v>
      </c>
      <c r="F213" s="35">
        <v>13</v>
      </c>
      <c r="H213" s="1">
        <v>44449</v>
      </c>
    </row>
    <row r="214" spans="1:8" x14ac:dyDescent="0.35">
      <c r="B214" t="s">
        <v>6</v>
      </c>
      <c r="C214" s="1">
        <v>44173</v>
      </c>
      <c r="D214" t="s">
        <v>185</v>
      </c>
      <c r="G214" s="5">
        <v>13</v>
      </c>
    </row>
    <row r="215" spans="1:8" x14ac:dyDescent="0.35">
      <c r="A215" t="s">
        <v>5</v>
      </c>
      <c r="B215" t="s">
        <v>28</v>
      </c>
      <c r="C215" s="1">
        <v>44395</v>
      </c>
      <c r="D215" t="s">
        <v>233</v>
      </c>
      <c r="G215" s="5">
        <v>500</v>
      </c>
    </row>
    <row r="216" spans="1:8" x14ac:dyDescent="0.35">
      <c r="A216" t="s">
        <v>5</v>
      </c>
      <c r="B216" t="s">
        <v>28</v>
      </c>
      <c r="D216" t="s">
        <v>249</v>
      </c>
      <c r="F216" s="2"/>
      <c r="G216" s="35">
        <v>25</v>
      </c>
    </row>
    <row r="217" spans="1:8" x14ac:dyDescent="0.35">
      <c r="A217" s="2" t="s">
        <v>5</v>
      </c>
      <c r="B217" t="s">
        <v>28</v>
      </c>
      <c r="C217" s="1">
        <v>44368</v>
      </c>
      <c r="D217" s="56" t="s">
        <v>224</v>
      </c>
      <c r="G217" s="5">
        <v>22</v>
      </c>
    </row>
    <row r="218" spans="1:8" x14ac:dyDescent="0.35">
      <c r="A218" t="s">
        <v>226</v>
      </c>
      <c r="B218" t="s">
        <v>28</v>
      </c>
      <c r="C218" s="1">
        <v>44370</v>
      </c>
      <c r="D218" s="57" t="s">
        <v>225</v>
      </c>
      <c r="G218" s="5">
        <v>30</v>
      </c>
    </row>
    <row r="219" spans="1:8" x14ac:dyDescent="0.35">
      <c r="A219" s="2" t="s">
        <v>5</v>
      </c>
      <c r="B219" t="s">
        <v>28</v>
      </c>
      <c r="C219" s="1">
        <v>44354</v>
      </c>
      <c r="D219" s="57" t="s">
        <v>219</v>
      </c>
      <c r="G219" s="35">
        <v>1.5</v>
      </c>
    </row>
    <row r="220" spans="1:8" x14ac:dyDescent="0.35">
      <c r="A220" s="2" t="s">
        <v>5</v>
      </c>
      <c r="B220" t="s">
        <v>28</v>
      </c>
      <c r="C220" s="1">
        <v>44360</v>
      </c>
      <c r="D220" s="57" t="s">
        <v>221</v>
      </c>
      <c r="G220" s="35">
        <v>24</v>
      </c>
    </row>
    <row r="221" spans="1:8" x14ac:dyDescent="0.35">
      <c r="A221" s="2" t="s">
        <v>5</v>
      </c>
      <c r="B221" t="s">
        <v>28</v>
      </c>
      <c r="C221" s="1">
        <v>44357</v>
      </c>
      <c r="D221" s="57" t="s">
        <v>222</v>
      </c>
      <c r="G221" s="35">
        <v>72</v>
      </c>
    </row>
    <row r="222" spans="1:8" ht="15" thickBot="1" x14ac:dyDescent="0.4">
      <c r="A222" s="6" t="s">
        <v>5</v>
      </c>
      <c r="B222" s="6" t="s">
        <v>28</v>
      </c>
      <c r="C222" s="9">
        <v>43318</v>
      </c>
      <c r="D222" s="58" t="s">
        <v>215</v>
      </c>
      <c r="E222" s="7"/>
      <c r="F222" s="36"/>
      <c r="G222" s="28">
        <v>34.9</v>
      </c>
      <c r="H222" s="9"/>
    </row>
    <row r="223" spans="1:8" x14ac:dyDescent="0.35">
      <c r="A223" t="s">
        <v>5</v>
      </c>
      <c r="B223" t="s">
        <v>28</v>
      </c>
      <c r="C223" s="1"/>
      <c r="D223" s="57" t="s">
        <v>265</v>
      </c>
      <c r="G223" s="5">
        <v>-280</v>
      </c>
      <c r="H223" s="1">
        <v>44646</v>
      </c>
    </row>
    <row r="224" spans="1:8" x14ac:dyDescent="0.35">
      <c r="A224" t="s">
        <v>5</v>
      </c>
      <c r="B224" t="s">
        <v>29</v>
      </c>
      <c r="C224" s="1">
        <v>44641</v>
      </c>
      <c r="D224" t="s">
        <v>264</v>
      </c>
      <c r="F224" s="35">
        <v>180</v>
      </c>
      <c r="H224" s="1">
        <v>44681</v>
      </c>
    </row>
    <row r="225" spans="1:8" x14ac:dyDescent="0.35">
      <c r="A225" t="s">
        <v>5</v>
      </c>
      <c r="B225" t="s">
        <v>29</v>
      </c>
      <c r="C225" s="1">
        <v>44623</v>
      </c>
      <c r="D225" t="s">
        <v>272</v>
      </c>
      <c r="E225" s="2">
        <v>2101</v>
      </c>
      <c r="F225" s="35">
        <v>25</v>
      </c>
      <c r="H225" s="1">
        <v>44683</v>
      </c>
    </row>
    <row r="226" spans="1:8" x14ac:dyDescent="0.35">
      <c r="A226" t="s">
        <v>5</v>
      </c>
      <c r="B226" t="s">
        <v>6</v>
      </c>
      <c r="C226" s="1">
        <v>44159</v>
      </c>
      <c r="D226" t="s">
        <v>199</v>
      </c>
      <c r="F226" s="35">
        <v>50</v>
      </c>
      <c r="H226" s="1">
        <v>44685</v>
      </c>
    </row>
    <row r="227" spans="1:8" x14ac:dyDescent="0.35">
      <c r="A227" s="2" t="s">
        <v>5</v>
      </c>
      <c r="B227" t="s">
        <v>28</v>
      </c>
      <c r="C227" s="1">
        <v>44392</v>
      </c>
      <c r="D227" t="s">
        <v>209</v>
      </c>
      <c r="G227" s="5">
        <v>1930</v>
      </c>
      <c r="H227" s="1">
        <v>44686</v>
      </c>
    </row>
    <row r="228" spans="1:8" x14ac:dyDescent="0.35">
      <c r="A228" t="s">
        <v>5</v>
      </c>
      <c r="B228" t="s">
        <v>259</v>
      </c>
      <c r="C228" s="1">
        <v>44593</v>
      </c>
      <c r="D228" t="s">
        <v>380</v>
      </c>
      <c r="G228" s="5">
        <v>750</v>
      </c>
      <c r="H228" s="1">
        <v>44703</v>
      </c>
    </row>
    <row r="229" spans="1:8" x14ac:dyDescent="0.35">
      <c r="A229" s="2" t="s">
        <v>5</v>
      </c>
      <c r="B229" t="s">
        <v>259</v>
      </c>
      <c r="C229" s="1">
        <v>44625</v>
      </c>
      <c r="D229" t="s">
        <v>261</v>
      </c>
      <c r="G229" s="5">
        <v>32</v>
      </c>
      <c r="H229" s="1">
        <v>44704</v>
      </c>
    </row>
    <row r="230" spans="1:8" x14ac:dyDescent="0.35">
      <c r="A230"/>
      <c r="B230" t="s">
        <v>29</v>
      </c>
      <c r="C230" s="1">
        <v>44723</v>
      </c>
      <c r="D230" t="s">
        <v>273</v>
      </c>
      <c r="F230" s="35">
        <v>15</v>
      </c>
      <c r="H230" s="1">
        <v>44747</v>
      </c>
    </row>
    <row r="231" spans="1:8" x14ac:dyDescent="0.35">
      <c r="A231" t="s">
        <v>5</v>
      </c>
      <c r="B231" t="s">
        <v>259</v>
      </c>
      <c r="C231" s="1">
        <v>44723</v>
      </c>
      <c r="D231" t="s">
        <v>274</v>
      </c>
      <c r="F231" s="35">
        <v>31</v>
      </c>
      <c r="H231" s="1">
        <v>44748</v>
      </c>
    </row>
    <row r="232" spans="1:8" x14ac:dyDescent="0.35">
      <c r="A232" t="s">
        <v>5</v>
      </c>
      <c r="B232" t="s">
        <v>259</v>
      </c>
      <c r="C232" s="1">
        <v>44723</v>
      </c>
      <c r="D232" t="s">
        <v>275</v>
      </c>
      <c r="F232" s="35">
        <v>14</v>
      </c>
      <c r="H232" s="1">
        <v>44749</v>
      </c>
    </row>
    <row r="233" spans="1:8" x14ac:dyDescent="0.35">
      <c r="A233" t="s">
        <v>5</v>
      </c>
      <c r="B233" t="s">
        <v>259</v>
      </c>
      <c r="C233" s="1">
        <v>44737</v>
      </c>
      <c r="D233" t="s">
        <v>277</v>
      </c>
      <c r="F233" s="35">
        <v>16.5</v>
      </c>
      <c r="H233" s="1">
        <v>44749</v>
      </c>
    </row>
    <row r="234" spans="1:8" x14ac:dyDescent="0.35">
      <c r="B234" t="s">
        <v>29</v>
      </c>
      <c r="C234" s="1">
        <v>44749</v>
      </c>
      <c r="D234" t="s">
        <v>281</v>
      </c>
      <c r="E234" s="2">
        <v>2133</v>
      </c>
      <c r="F234" s="35">
        <v>157</v>
      </c>
      <c r="H234" s="1">
        <v>44450</v>
      </c>
    </row>
    <row r="235" spans="1:8" x14ac:dyDescent="0.35">
      <c r="A235" t="s">
        <v>5</v>
      </c>
      <c r="B235" t="s">
        <v>28</v>
      </c>
      <c r="C235" s="1">
        <v>44592</v>
      </c>
      <c r="D235" t="s">
        <v>262</v>
      </c>
      <c r="G235" s="5">
        <f>1000/37.5+16</f>
        <v>42.666666666666671</v>
      </c>
      <c r="H235" s="1">
        <v>44760</v>
      </c>
    </row>
    <row r="236" spans="1:8" x14ac:dyDescent="0.35">
      <c r="B236" t="s">
        <v>28</v>
      </c>
      <c r="C236" s="1">
        <v>44723</v>
      </c>
      <c r="D236" t="s">
        <v>276</v>
      </c>
      <c r="G236" s="5">
        <v>10</v>
      </c>
      <c r="H236" s="1">
        <v>44760</v>
      </c>
    </row>
    <row r="237" spans="1:8" x14ac:dyDescent="0.35">
      <c r="A237" t="s">
        <v>5</v>
      </c>
      <c r="B237" t="s">
        <v>259</v>
      </c>
      <c r="C237" s="1">
        <v>44762</v>
      </c>
      <c r="D237" t="s">
        <v>284</v>
      </c>
      <c r="F237" s="35">
        <v>48.2</v>
      </c>
      <c r="H237" s="1">
        <v>44767</v>
      </c>
    </row>
    <row r="238" spans="1:8" x14ac:dyDescent="0.35">
      <c r="B238" t="s">
        <v>285</v>
      </c>
      <c r="C238" s="1">
        <v>44762</v>
      </c>
      <c r="D238" t="s">
        <v>286</v>
      </c>
      <c r="F238" s="35">
        <v>43.19</v>
      </c>
      <c r="H238" s="1">
        <v>44767</v>
      </c>
    </row>
    <row r="239" spans="1:8" x14ac:dyDescent="0.35">
      <c r="A239" t="s">
        <v>5</v>
      </c>
      <c r="B239" t="s">
        <v>28</v>
      </c>
      <c r="C239" s="1">
        <v>43743</v>
      </c>
      <c r="D239" t="s">
        <v>104</v>
      </c>
      <c r="G239" s="5">
        <v>63</v>
      </c>
      <c r="H239" s="1">
        <v>44683</v>
      </c>
    </row>
    <row r="240" spans="1:8" x14ac:dyDescent="0.35">
      <c r="A240" t="s">
        <v>5</v>
      </c>
      <c r="B240" t="s">
        <v>28</v>
      </c>
      <c r="C240" s="1">
        <v>44798</v>
      </c>
      <c r="D240" t="s">
        <v>289</v>
      </c>
      <c r="G240" s="5">
        <v>130</v>
      </c>
      <c r="H240" s="1">
        <v>44806</v>
      </c>
    </row>
    <row r="241" spans="1:10" x14ac:dyDescent="0.35">
      <c r="A241" t="s">
        <v>5</v>
      </c>
      <c r="B241" t="s">
        <v>6</v>
      </c>
      <c r="C241" s="1">
        <v>44623</v>
      </c>
      <c r="D241" s="2" t="s">
        <v>260</v>
      </c>
      <c r="E241" s="2">
        <v>2179</v>
      </c>
      <c r="F241" s="35">
        <v>25</v>
      </c>
      <c r="H241" s="1">
        <v>44817</v>
      </c>
    </row>
    <row r="242" spans="1:10" x14ac:dyDescent="0.35">
      <c r="A242" t="s">
        <v>5</v>
      </c>
      <c r="B242" t="s">
        <v>6</v>
      </c>
      <c r="C242" s="1">
        <v>44817</v>
      </c>
      <c r="D242" t="s">
        <v>290</v>
      </c>
      <c r="E242" s="2">
        <v>2179</v>
      </c>
      <c r="F242" s="35">
        <v>7</v>
      </c>
      <c r="H242" s="1">
        <v>44817</v>
      </c>
    </row>
    <row r="243" spans="1:10" x14ac:dyDescent="0.35">
      <c r="A243" t="s">
        <v>5</v>
      </c>
      <c r="B243" t="s">
        <v>28</v>
      </c>
      <c r="C243" s="1">
        <v>44502</v>
      </c>
      <c r="D243" t="s">
        <v>253</v>
      </c>
      <c r="F243" s="2"/>
      <c r="G243" s="35">
        <v>2.5</v>
      </c>
      <c r="H243" s="1">
        <v>44809</v>
      </c>
    </row>
    <row r="244" spans="1:10" x14ac:dyDescent="0.35">
      <c r="A244" s="2" t="s">
        <v>5</v>
      </c>
      <c r="B244" t="s">
        <v>28</v>
      </c>
      <c r="C244" s="1">
        <v>44368</v>
      </c>
      <c r="D244" t="s">
        <v>294</v>
      </c>
      <c r="E244" s="2">
        <v>2184</v>
      </c>
      <c r="G244" s="5">
        <v>17.5</v>
      </c>
      <c r="H244" s="1">
        <v>44824</v>
      </c>
    </row>
    <row r="245" spans="1:10" x14ac:dyDescent="0.35">
      <c r="A245"/>
      <c r="B245" t="s">
        <v>29</v>
      </c>
      <c r="C245" s="1">
        <v>44749</v>
      </c>
      <c r="D245" s="44" t="s">
        <v>296</v>
      </c>
      <c r="F245" s="5">
        <v>38.5</v>
      </c>
      <c r="H245" s="1">
        <v>44827</v>
      </c>
    </row>
    <row r="246" spans="1:10" x14ac:dyDescent="0.35">
      <c r="A246" t="s">
        <v>5</v>
      </c>
      <c r="B246" t="s">
        <v>29</v>
      </c>
      <c r="C246" s="1">
        <v>44623</v>
      </c>
      <c r="D246" t="s">
        <v>297</v>
      </c>
      <c r="E246">
        <v>2200</v>
      </c>
      <c r="F246" s="35">
        <v>15</v>
      </c>
      <c r="H246" s="1">
        <v>44834</v>
      </c>
    </row>
    <row r="247" spans="1:10" ht="15" thickBot="1" x14ac:dyDescent="0.4">
      <c r="A247" s="6" t="s">
        <v>5</v>
      </c>
      <c r="B247" s="6" t="s">
        <v>28</v>
      </c>
      <c r="C247" s="9">
        <v>44489</v>
      </c>
      <c r="D247" s="6" t="s">
        <v>250</v>
      </c>
      <c r="E247" s="7"/>
      <c r="F247" s="36"/>
      <c r="G247" s="36">
        <v>32</v>
      </c>
      <c r="H247" s="9">
        <v>44835</v>
      </c>
      <c r="I247" s="7"/>
      <c r="J247" s="7"/>
    </row>
    <row r="248" spans="1:10" x14ac:dyDescent="0.35">
      <c r="A248" t="s">
        <v>5</v>
      </c>
      <c r="B248" t="s">
        <v>259</v>
      </c>
      <c r="C248" s="1">
        <v>44940</v>
      </c>
      <c r="D248" s="2" t="s">
        <v>316</v>
      </c>
      <c r="F248" s="35">
        <f>15500/37*0.93</f>
        <v>389.59459459459458</v>
      </c>
      <c r="G248" s="35"/>
      <c r="H248" s="1">
        <v>45040</v>
      </c>
    </row>
    <row r="249" spans="1:10" x14ac:dyDescent="0.35">
      <c r="A249" t="s">
        <v>5</v>
      </c>
      <c r="B249" t="s">
        <v>259</v>
      </c>
      <c r="C249" s="1">
        <v>44844</v>
      </c>
      <c r="D249" t="s">
        <v>302</v>
      </c>
      <c r="F249" s="35">
        <v>148.99</v>
      </c>
      <c r="G249" s="35"/>
      <c r="H249" s="1">
        <v>45040</v>
      </c>
    </row>
    <row r="250" spans="1:10" x14ac:dyDescent="0.35">
      <c r="A250" t="s">
        <v>5</v>
      </c>
      <c r="B250" t="s">
        <v>259</v>
      </c>
      <c r="C250" s="1">
        <v>44876</v>
      </c>
      <c r="D250" t="s">
        <v>320</v>
      </c>
      <c r="F250" s="5">
        <v>12.95</v>
      </c>
      <c r="H250" s="1">
        <v>45041</v>
      </c>
    </row>
    <row r="251" spans="1:10" x14ac:dyDescent="0.35">
      <c r="A251" t="s">
        <v>5</v>
      </c>
      <c r="B251" t="s">
        <v>259</v>
      </c>
      <c r="C251" s="1">
        <v>44970</v>
      </c>
      <c r="D251" t="s">
        <v>324</v>
      </c>
      <c r="F251" s="35">
        <v>30</v>
      </c>
      <c r="H251" s="1">
        <v>45042</v>
      </c>
    </row>
    <row r="252" spans="1:10" x14ac:dyDescent="0.35">
      <c r="A252" s="2" t="s">
        <v>5</v>
      </c>
      <c r="B252" t="s">
        <v>28</v>
      </c>
      <c r="C252" s="1">
        <v>44844</v>
      </c>
      <c r="D252" t="s">
        <v>303</v>
      </c>
      <c r="G252" s="5">
        <v>28.17</v>
      </c>
      <c r="H252" s="1">
        <v>45041</v>
      </c>
    </row>
    <row r="253" spans="1:10" x14ac:dyDescent="0.35">
      <c r="B253" t="s">
        <v>28</v>
      </c>
      <c r="C253" s="1">
        <v>44173</v>
      </c>
      <c r="D253" t="s">
        <v>184</v>
      </c>
      <c r="G253" s="5">
        <v>61</v>
      </c>
      <c r="H253" s="1">
        <v>45042</v>
      </c>
    </row>
    <row r="254" spans="1:10" x14ac:dyDescent="0.35">
      <c r="A254" t="s">
        <v>226</v>
      </c>
      <c r="B254" t="s">
        <v>29</v>
      </c>
      <c r="C254" s="1">
        <v>45044</v>
      </c>
      <c r="D254" t="s">
        <v>326</v>
      </c>
      <c r="F254" s="35">
        <v>420</v>
      </c>
      <c r="G254" s="35"/>
      <c r="H254" s="1">
        <v>45044</v>
      </c>
    </row>
    <row r="255" spans="1:10" x14ac:dyDescent="0.35">
      <c r="A255" t="s">
        <v>5</v>
      </c>
      <c r="B255" t="s">
        <v>238</v>
      </c>
      <c r="C255" s="1">
        <v>44509</v>
      </c>
      <c r="D255" t="s">
        <v>255</v>
      </c>
      <c r="F255" s="35">
        <v>13</v>
      </c>
      <c r="G255" s="35"/>
      <c r="H255" s="1">
        <v>45045</v>
      </c>
    </row>
    <row r="256" spans="1:10" x14ac:dyDescent="0.35">
      <c r="A256" t="s">
        <v>5</v>
      </c>
      <c r="B256" t="s">
        <v>6</v>
      </c>
      <c r="C256" s="1">
        <v>43432</v>
      </c>
      <c r="D256" s="4" t="s">
        <v>318</v>
      </c>
      <c r="F256" s="35">
        <v>220</v>
      </c>
      <c r="G256" s="29"/>
      <c r="H256" s="1">
        <v>45045</v>
      </c>
    </row>
    <row r="257" spans="1:8" x14ac:dyDescent="0.35">
      <c r="A257" t="s">
        <v>5</v>
      </c>
      <c r="B257" t="s">
        <v>6</v>
      </c>
      <c r="C257" s="1">
        <v>44875</v>
      </c>
      <c r="D257" t="s">
        <v>319</v>
      </c>
      <c r="F257" s="35">
        <v>220</v>
      </c>
      <c r="H257" s="1">
        <v>45046</v>
      </c>
    </row>
    <row r="258" spans="1:8" x14ac:dyDescent="0.35">
      <c r="A258" t="s">
        <v>5</v>
      </c>
      <c r="B258" t="s">
        <v>6</v>
      </c>
      <c r="C258" s="1">
        <v>44875</v>
      </c>
      <c r="D258" t="s">
        <v>331</v>
      </c>
      <c r="F258" s="35">
        <v>110</v>
      </c>
      <c r="H258" s="1">
        <v>45047</v>
      </c>
    </row>
    <row r="259" spans="1:8" x14ac:dyDescent="0.35">
      <c r="A259" t="s">
        <v>5</v>
      </c>
      <c r="B259" t="s">
        <v>6</v>
      </c>
      <c r="C259" s="1">
        <v>45045</v>
      </c>
      <c r="D259" t="s">
        <v>329</v>
      </c>
      <c r="F259" s="35">
        <v>10.1</v>
      </c>
      <c r="H259" s="1">
        <v>45045</v>
      </c>
    </row>
    <row r="260" spans="1:8" x14ac:dyDescent="0.35">
      <c r="A260" t="s">
        <v>5</v>
      </c>
      <c r="B260" t="s">
        <v>6</v>
      </c>
      <c r="C260" s="1">
        <v>45045</v>
      </c>
      <c r="D260" t="s">
        <v>328</v>
      </c>
      <c r="F260" s="35">
        <v>26</v>
      </c>
      <c r="H260" s="1">
        <v>45045</v>
      </c>
    </row>
    <row r="261" spans="1:8" x14ac:dyDescent="0.35">
      <c r="A261" t="s">
        <v>5</v>
      </c>
      <c r="B261" t="s">
        <v>259</v>
      </c>
      <c r="C261" s="1">
        <v>44860</v>
      </c>
      <c r="D261" t="s">
        <v>307</v>
      </c>
      <c r="F261" s="35">
        <v>21.18</v>
      </c>
      <c r="H261" s="1">
        <v>45046</v>
      </c>
    </row>
    <row r="262" spans="1:8" x14ac:dyDescent="0.35">
      <c r="A262" t="s">
        <v>5</v>
      </c>
      <c r="B262" t="s">
        <v>6</v>
      </c>
      <c r="C262" s="1">
        <v>44860</v>
      </c>
      <c r="D262" t="s">
        <v>305</v>
      </c>
      <c r="F262" s="35">
        <v>89.99</v>
      </c>
      <c r="H262" s="1">
        <v>45048</v>
      </c>
    </row>
    <row r="263" spans="1:8" x14ac:dyDescent="0.35">
      <c r="A263" t="s">
        <v>5</v>
      </c>
      <c r="B263" t="s">
        <v>6</v>
      </c>
      <c r="C263" s="1">
        <v>44860</v>
      </c>
      <c r="D263" t="s">
        <v>306</v>
      </c>
      <c r="F263" s="35">
        <v>33.94</v>
      </c>
      <c r="H263" s="1">
        <v>45048</v>
      </c>
    </row>
    <row r="264" spans="1:8" x14ac:dyDescent="0.35">
      <c r="A264" t="s">
        <v>5</v>
      </c>
      <c r="B264" t="s">
        <v>6</v>
      </c>
      <c r="C264" s="1">
        <v>44048</v>
      </c>
      <c r="D264" t="s">
        <v>139</v>
      </c>
      <c r="F264" s="35">
        <v>9</v>
      </c>
      <c r="H264" s="1">
        <v>45048</v>
      </c>
    </row>
    <row r="265" spans="1:8" x14ac:dyDescent="0.35">
      <c r="A265"/>
      <c r="B265" t="s">
        <v>6</v>
      </c>
      <c r="C265" s="1">
        <v>45048</v>
      </c>
      <c r="D265" t="s">
        <v>130</v>
      </c>
      <c r="F265" s="35">
        <v>625</v>
      </c>
      <c r="H265" s="1">
        <v>45048</v>
      </c>
    </row>
    <row r="266" spans="1:8" x14ac:dyDescent="0.35">
      <c r="A266" t="s">
        <v>5</v>
      </c>
      <c r="B266" t="s">
        <v>259</v>
      </c>
      <c r="C266" s="1">
        <v>45042</v>
      </c>
      <c r="D266" t="s">
        <v>325</v>
      </c>
      <c r="F266" s="35">
        <v>39</v>
      </c>
      <c r="H266" s="1">
        <v>45050</v>
      </c>
    </row>
    <row r="267" spans="1:8" x14ac:dyDescent="0.35">
      <c r="A267" s="2" t="s">
        <v>226</v>
      </c>
      <c r="B267" s="2" t="s">
        <v>259</v>
      </c>
      <c r="C267" s="1">
        <v>45052</v>
      </c>
      <c r="D267" s="2" t="s">
        <v>332</v>
      </c>
      <c r="F267" s="35">
        <v>300</v>
      </c>
      <c r="H267" s="1">
        <v>45052</v>
      </c>
    </row>
    <row r="268" spans="1:8" x14ac:dyDescent="0.35">
      <c r="A268" s="66" t="s">
        <v>5</v>
      </c>
      <c r="B268" s="66" t="s">
        <v>28</v>
      </c>
      <c r="C268" s="67">
        <v>44774</v>
      </c>
      <c r="D268" s="66" t="s">
        <v>287</v>
      </c>
      <c r="E268" s="68"/>
      <c r="F268" s="69"/>
      <c r="G268" s="70">
        <v>218</v>
      </c>
      <c r="H268" s="1">
        <v>45058</v>
      </c>
    </row>
    <row r="269" spans="1:8" x14ac:dyDescent="0.35">
      <c r="A269" s="66" t="s">
        <v>5</v>
      </c>
      <c r="B269" s="66" t="s">
        <v>28</v>
      </c>
      <c r="C269" s="67">
        <v>44788</v>
      </c>
      <c r="D269" s="66" t="s">
        <v>291</v>
      </c>
      <c r="E269" s="68"/>
      <c r="F269" s="69"/>
      <c r="G269" s="70">
        <v>13.99</v>
      </c>
      <c r="H269" s="1">
        <v>45058</v>
      </c>
    </row>
    <row r="270" spans="1:8" x14ac:dyDescent="0.35">
      <c r="A270" s="66" t="s">
        <v>5</v>
      </c>
      <c r="B270" s="66" t="s">
        <v>28</v>
      </c>
      <c r="C270" s="67">
        <v>44789</v>
      </c>
      <c r="D270" s="66" t="s">
        <v>288</v>
      </c>
      <c r="E270" s="68"/>
      <c r="F270" s="69"/>
      <c r="G270" s="70">
        <v>24.99</v>
      </c>
      <c r="H270" s="1">
        <v>45058</v>
      </c>
    </row>
    <row r="271" spans="1:8" x14ac:dyDescent="0.35">
      <c r="A271" s="66" t="s">
        <v>5</v>
      </c>
      <c r="B271" s="66" t="s">
        <v>28</v>
      </c>
      <c r="C271" s="67">
        <v>44529</v>
      </c>
      <c r="D271" s="66" t="s">
        <v>256</v>
      </c>
      <c r="E271" s="68"/>
      <c r="F271" s="69"/>
      <c r="G271" s="70">
        <v>52.29</v>
      </c>
      <c r="H271" s="1">
        <v>45058</v>
      </c>
    </row>
    <row r="272" spans="1:8" x14ac:dyDescent="0.35">
      <c r="A272" s="66" t="s">
        <v>5</v>
      </c>
      <c r="B272" s="66" t="s">
        <v>28</v>
      </c>
      <c r="C272" s="67">
        <v>44835</v>
      </c>
      <c r="D272" s="66" t="s">
        <v>298</v>
      </c>
      <c r="E272" s="68"/>
      <c r="F272" s="69"/>
      <c r="G272" s="70">
        <v>49.26</v>
      </c>
      <c r="H272" s="1">
        <v>45058</v>
      </c>
    </row>
    <row r="273" spans="1:8" x14ac:dyDescent="0.35">
      <c r="A273" s="68" t="s">
        <v>5</v>
      </c>
      <c r="B273" s="66" t="s">
        <v>28</v>
      </c>
      <c r="C273" s="67">
        <v>44337</v>
      </c>
      <c r="D273" s="66" t="s">
        <v>301</v>
      </c>
      <c r="E273" s="68"/>
      <c r="F273" s="69"/>
      <c r="G273" s="70">
        <f>144/7.4</f>
        <v>19.45945945945946</v>
      </c>
      <c r="H273" s="1">
        <v>45058</v>
      </c>
    </row>
    <row r="274" spans="1:8" x14ac:dyDescent="0.35">
      <c r="A274" s="68" t="s">
        <v>5</v>
      </c>
      <c r="B274" s="66" t="s">
        <v>28</v>
      </c>
      <c r="C274" s="67">
        <v>45045</v>
      </c>
      <c r="D274" s="66" t="s">
        <v>327</v>
      </c>
      <c r="E274" s="68"/>
      <c r="F274" s="69"/>
      <c r="G274" s="70">
        <v>10.5</v>
      </c>
      <c r="H274" s="1">
        <v>45058</v>
      </c>
    </row>
    <row r="275" spans="1:8" x14ac:dyDescent="0.35">
      <c r="A275" s="66" t="s">
        <v>5</v>
      </c>
      <c r="B275" s="66" t="s">
        <v>28</v>
      </c>
      <c r="C275" s="67">
        <v>44250</v>
      </c>
      <c r="D275" s="66" t="s">
        <v>193</v>
      </c>
      <c r="E275" s="68"/>
      <c r="F275" s="69"/>
      <c r="G275" s="70">
        <v>14.55</v>
      </c>
      <c r="H275" s="1">
        <v>45058</v>
      </c>
    </row>
    <row r="276" spans="1:8" x14ac:dyDescent="0.35">
      <c r="A276" s="68" t="s">
        <v>5</v>
      </c>
      <c r="B276" s="66" t="s">
        <v>28</v>
      </c>
      <c r="C276" s="67">
        <v>44860</v>
      </c>
      <c r="D276" s="66" t="s">
        <v>308</v>
      </c>
      <c r="E276" s="68"/>
      <c r="F276" s="69"/>
      <c r="G276" s="70">
        <v>6.23</v>
      </c>
      <c r="H276" s="1">
        <v>45058</v>
      </c>
    </row>
    <row r="277" spans="1:8" x14ac:dyDescent="0.35">
      <c r="A277" s="68" t="s">
        <v>5</v>
      </c>
      <c r="B277" s="66" t="s">
        <v>28</v>
      </c>
      <c r="C277" s="67">
        <v>44861</v>
      </c>
      <c r="D277" s="66" t="s">
        <v>308</v>
      </c>
      <c r="E277" s="68"/>
      <c r="F277" s="69"/>
      <c r="G277" s="70">
        <v>5.89</v>
      </c>
      <c r="H277" s="1">
        <v>45058</v>
      </c>
    </row>
    <row r="278" spans="1:8" x14ac:dyDescent="0.35">
      <c r="A278" s="68" t="s">
        <v>5</v>
      </c>
      <c r="B278" s="66" t="s">
        <v>28</v>
      </c>
      <c r="C278" s="67">
        <v>44879</v>
      </c>
      <c r="D278" s="66" t="s">
        <v>311</v>
      </c>
      <c r="E278" s="68"/>
      <c r="F278" s="69"/>
      <c r="G278" s="70">
        <v>28</v>
      </c>
      <c r="H278" s="1">
        <v>45058</v>
      </c>
    </row>
    <row r="279" spans="1:8" x14ac:dyDescent="0.35">
      <c r="A279" t="s">
        <v>5</v>
      </c>
      <c r="B279" t="s">
        <v>238</v>
      </c>
      <c r="C279" s="1">
        <v>44835</v>
      </c>
      <c r="D279" t="s">
        <v>299</v>
      </c>
      <c r="F279" s="35">
        <v>32.14</v>
      </c>
      <c r="H279" s="1">
        <v>45059</v>
      </c>
    </row>
    <row r="280" spans="1:8" x14ac:dyDescent="0.35">
      <c r="A280" t="s">
        <v>5</v>
      </c>
      <c r="B280" s="2" t="s">
        <v>259</v>
      </c>
      <c r="C280" s="1">
        <v>44148</v>
      </c>
      <c r="D280" t="s">
        <v>176</v>
      </c>
      <c r="F280" s="35">
        <v>60</v>
      </c>
      <c r="H280" s="1">
        <v>45060</v>
      </c>
    </row>
    <row r="281" spans="1:8" x14ac:dyDescent="0.35">
      <c r="A281" s="2" t="s">
        <v>5</v>
      </c>
      <c r="B281" t="s">
        <v>28</v>
      </c>
      <c r="C281" s="1">
        <v>44970</v>
      </c>
      <c r="D281" s="2" t="s">
        <v>317</v>
      </c>
      <c r="G281" s="5">
        <f>698/37</f>
        <v>18.864864864864863</v>
      </c>
      <c r="H281" s="1">
        <v>45061</v>
      </c>
    </row>
    <row r="282" spans="1:8" x14ac:dyDescent="0.35">
      <c r="B282" t="s">
        <v>29</v>
      </c>
      <c r="C282" s="1">
        <v>45065</v>
      </c>
      <c r="D282" t="s">
        <v>334</v>
      </c>
      <c r="E282" s="2">
        <v>2231</v>
      </c>
      <c r="F282" s="35">
        <v>130</v>
      </c>
      <c r="H282" s="1">
        <v>45065</v>
      </c>
    </row>
    <row r="283" spans="1:8" x14ac:dyDescent="0.35">
      <c r="A283" t="s">
        <v>5</v>
      </c>
      <c r="B283" s="2" t="s">
        <v>259</v>
      </c>
      <c r="C283" s="1">
        <v>45079</v>
      </c>
      <c r="D283" t="s">
        <v>335</v>
      </c>
      <c r="F283" s="35">
        <v>900</v>
      </c>
      <c r="H283" s="1">
        <v>45079</v>
      </c>
    </row>
    <row r="284" spans="1:8" x14ac:dyDescent="0.35">
      <c r="A284" t="s">
        <v>5</v>
      </c>
      <c r="B284" s="2" t="s">
        <v>259</v>
      </c>
      <c r="C284" s="1"/>
      <c r="D284" t="s">
        <v>336</v>
      </c>
      <c r="F284" s="35">
        <v>275</v>
      </c>
      <c r="H284" s="1">
        <v>45102</v>
      </c>
    </row>
    <row r="285" spans="1:8" x14ac:dyDescent="0.35">
      <c r="A285" t="s">
        <v>5</v>
      </c>
      <c r="B285" s="2" t="s">
        <v>259</v>
      </c>
      <c r="C285" s="1">
        <v>45114</v>
      </c>
      <c r="D285" t="s">
        <v>338</v>
      </c>
      <c r="F285" s="5">
        <v>202</v>
      </c>
      <c r="H285" s="1">
        <v>45162</v>
      </c>
    </row>
    <row r="286" spans="1:8" x14ac:dyDescent="0.35">
      <c r="A286"/>
      <c r="B286" t="s">
        <v>29</v>
      </c>
      <c r="C286" s="1"/>
      <c r="D286" s="2" t="s">
        <v>123</v>
      </c>
      <c r="E286" s="2">
        <v>2286</v>
      </c>
      <c r="F286" s="2"/>
      <c r="H286" s="1">
        <v>45162</v>
      </c>
    </row>
    <row r="287" spans="1:8" x14ac:dyDescent="0.35">
      <c r="A287" s="2" t="s">
        <v>5</v>
      </c>
      <c r="B287" s="2" t="s">
        <v>259</v>
      </c>
      <c r="C287" s="1">
        <v>45116</v>
      </c>
      <c r="D287" t="s">
        <v>341</v>
      </c>
      <c r="F287" s="35">
        <v>15</v>
      </c>
      <c r="H287" s="1">
        <v>45162</v>
      </c>
    </row>
    <row r="288" spans="1:8" x14ac:dyDescent="0.35">
      <c r="A288" s="2" t="s">
        <v>5</v>
      </c>
      <c r="B288" t="s">
        <v>28</v>
      </c>
      <c r="C288" s="1">
        <v>44943</v>
      </c>
      <c r="D288" t="s">
        <v>322</v>
      </c>
      <c r="G288" s="5">
        <f>1350/37</f>
        <v>36.486486486486484</v>
      </c>
      <c r="H288" s="1">
        <v>45162</v>
      </c>
    </row>
    <row r="289" spans="1:8" x14ac:dyDescent="0.35">
      <c r="B289" t="s">
        <v>29</v>
      </c>
      <c r="C289" s="1">
        <v>45164</v>
      </c>
      <c r="D289" t="s">
        <v>359</v>
      </c>
      <c r="E289" s="2">
        <v>2291</v>
      </c>
      <c r="H289" s="1">
        <v>45164</v>
      </c>
    </row>
    <row r="290" spans="1:8" x14ac:dyDescent="0.35">
      <c r="A290" s="2" t="s">
        <v>5</v>
      </c>
      <c r="B290" t="s">
        <v>28</v>
      </c>
      <c r="C290" s="1">
        <v>45141</v>
      </c>
      <c r="D290" t="s">
        <v>356</v>
      </c>
      <c r="G290" s="5">
        <v>59</v>
      </c>
      <c r="H290" s="1">
        <v>45166</v>
      </c>
    </row>
    <row r="291" spans="1:8" x14ac:dyDescent="0.35">
      <c r="A291" t="s">
        <v>5</v>
      </c>
      <c r="B291" s="2" t="s">
        <v>243</v>
      </c>
      <c r="C291" s="1">
        <v>45141</v>
      </c>
      <c r="D291" t="s">
        <v>357</v>
      </c>
      <c r="F291" s="35">
        <v>6</v>
      </c>
      <c r="H291" s="1">
        <v>45167</v>
      </c>
    </row>
    <row r="292" spans="1:8" x14ac:dyDescent="0.35">
      <c r="A292" s="2" t="s">
        <v>5</v>
      </c>
      <c r="B292" t="s">
        <v>28</v>
      </c>
      <c r="C292" s="1">
        <v>45118</v>
      </c>
      <c r="D292" t="s">
        <v>342</v>
      </c>
      <c r="F292" s="35">
        <v>14.5</v>
      </c>
      <c r="H292" s="1">
        <v>45167</v>
      </c>
    </row>
    <row r="293" spans="1:8" x14ac:dyDescent="0.35">
      <c r="A293" s="2" t="s">
        <v>5</v>
      </c>
      <c r="B293" t="s">
        <v>28</v>
      </c>
      <c r="C293" s="1">
        <v>44861</v>
      </c>
      <c r="D293" t="s">
        <v>309</v>
      </c>
      <c r="G293" s="5">
        <v>16.98</v>
      </c>
      <c r="H293" s="1">
        <v>45168</v>
      </c>
    </row>
    <row r="294" spans="1:8" x14ac:dyDescent="0.35">
      <c r="A294" t="s">
        <v>50</v>
      </c>
      <c r="B294" t="s">
        <v>28</v>
      </c>
      <c r="C294" s="1">
        <v>45119</v>
      </c>
      <c r="D294" t="s">
        <v>343</v>
      </c>
      <c r="G294" s="5">
        <v>53.41</v>
      </c>
    </row>
    <row r="295" spans="1:8" x14ac:dyDescent="0.35">
      <c r="A295" t="s">
        <v>50</v>
      </c>
      <c r="B295" t="s">
        <v>28</v>
      </c>
      <c r="C295" s="1">
        <v>45123</v>
      </c>
      <c r="D295" t="s">
        <v>348</v>
      </c>
      <c r="G295" s="5">
        <v>29</v>
      </c>
    </row>
    <row r="296" spans="1:8" x14ac:dyDescent="0.35">
      <c r="A296" t="s">
        <v>50</v>
      </c>
      <c r="B296" t="s">
        <v>28</v>
      </c>
      <c r="C296" s="1">
        <v>45121</v>
      </c>
      <c r="D296" t="s">
        <v>345</v>
      </c>
      <c r="F296" s="2"/>
      <c r="G296" s="35">
        <v>10.51</v>
      </c>
    </row>
    <row r="297" spans="1:8" x14ac:dyDescent="0.35">
      <c r="A297" t="s">
        <v>5</v>
      </c>
      <c r="B297" s="2" t="s">
        <v>29</v>
      </c>
      <c r="C297" s="1">
        <v>45113</v>
      </c>
      <c r="D297" s="2" t="s">
        <v>360</v>
      </c>
      <c r="G297" s="5">
        <v>16</v>
      </c>
      <c r="H297" s="1">
        <v>45190</v>
      </c>
    </row>
    <row r="298" spans="1:8" x14ac:dyDescent="0.35">
      <c r="A298" s="2" t="s">
        <v>5</v>
      </c>
      <c r="B298" t="s">
        <v>238</v>
      </c>
      <c r="C298" s="1">
        <v>45120</v>
      </c>
      <c r="D298" t="s">
        <v>344</v>
      </c>
      <c r="F298" s="35">
        <v>7.77</v>
      </c>
      <c r="H298" s="1">
        <v>45191</v>
      </c>
    </row>
    <row r="299" spans="1:8" x14ac:dyDescent="0.35">
      <c r="A299" t="s">
        <v>5</v>
      </c>
      <c r="B299" s="2" t="s">
        <v>243</v>
      </c>
      <c r="C299" s="1">
        <v>45125</v>
      </c>
      <c r="D299" t="s">
        <v>351</v>
      </c>
      <c r="F299" s="35">
        <v>65</v>
      </c>
      <c r="H299" s="1">
        <v>45191</v>
      </c>
    </row>
    <row r="300" spans="1:8" x14ac:dyDescent="0.35">
      <c r="A300" s="2" t="s">
        <v>5</v>
      </c>
      <c r="B300" s="2" t="s">
        <v>243</v>
      </c>
      <c r="C300" s="1">
        <v>43904</v>
      </c>
      <c r="D300" t="s">
        <v>118</v>
      </c>
    </row>
    <row r="301" spans="1:8" x14ac:dyDescent="0.35">
      <c r="A301" s="2" t="s">
        <v>5</v>
      </c>
      <c r="B301" t="s">
        <v>6</v>
      </c>
      <c r="C301" s="1">
        <v>44131</v>
      </c>
      <c r="D301" t="s">
        <v>174</v>
      </c>
      <c r="F301" s="35">
        <v>13.99</v>
      </c>
      <c r="H301" s="1">
        <v>45191</v>
      </c>
    </row>
    <row r="302" spans="1:8" x14ac:dyDescent="0.35">
      <c r="A302" s="2" t="s">
        <v>5</v>
      </c>
      <c r="B302" t="s">
        <v>238</v>
      </c>
      <c r="C302" s="1">
        <v>45196</v>
      </c>
      <c r="D302" t="s">
        <v>361</v>
      </c>
      <c r="F302" s="35">
        <v>440</v>
      </c>
      <c r="H302" s="1">
        <v>45196</v>
      </c>
    </row>
    <row r="303" spans="1:8" x14ac:dyDescent="0.35">
      <c r="A303" s="2" t="s">
        <v>5</v>
      </c>
      <c r="B303" t="s">
        <v>29</v>
      </c>
      <c r="C303" s="1">
        <v>44122</v>
      </c>
      <c r="D303" t="s">
        <v>198</v>
      </c>
      <c r="F303" s="35">
        <v>10</v>
      </c>
      <c r="H303" s="1">
        <v>45207</v>
      </c>
    </row>
    <row r="304" spans="1:8" x14ac:dyDescent="0.35">
      <c r="A304" s="2" t="s">
        <v>5</v>
      </c>
      <c r="B304" t="s">
        <v>29</v>
      </c>
      <c r="D304" s="2" t="s">
        <v>362</v>
      </c>
      <c r="E304" s="2">
        <v>2362</v>
      </c>
      <c r="F304" s="35">
        <v>15</v>
      </c>
      <c r="H304" s="1">
        <v>45207</v>
      </c>
    </row>
    <row r="305" spans="1:8" x14ac:dyDescent="0.35">
      <c r="A305" t="s">
        <v>5</v>
      </c>
      <c r="B305" s="2" t="s">
        <v>243</v>
      </c>
      <c r="C305" s="1">
        <v>45132</v>
      </c>
      <c r="D305" s="2" t="s">
        <v>355</v>
      </c>
      <c r="F305" s="35">
        <v>18</v>
      </c>
    </row>
    <row r="306" spans="1:8" x14ac:dyDescent="0.35">
      <c r="B306" t="s">
        <v>29</v>
      </c>
      <c r="C306" s="1">
        <v>45122</v>
      </c>
      <c r="D306" t="s">
        <v>346</v>
      </c>
      <c r="F306" s="35">
        <v>8</v>
      </c>
    </row>
    <row r="307" spans="1:8" x14ac:dyDescent="0.35">
      <c r="A307" t="s">
        <v>5</v>
      </c>
      <c r="B307" t="s">
        <v>28</v>
      </c>
      <c r="C307" s="1">
        <v>44412</v>
      </c>
      <c r="D307" t="s">
        <v>239</v>
      </c>
      <c r="G307" s="5">
        <v>65</v>
      </c>
    </row>
    <row r="308" spans="1:8" ht="15" thickBot="1" x14ac:dyDescent="0.4">
      <c r="A308" s="6" t="s">
        <v>5</v>
      </c>
      <c r="B308" s="6" t="s">
        <v>28</v>
      </c>
      <c r="C308" s="9">
        <v>45114</v>
      </c>
      <c r="D308" s="7" t="s">
        <v>337</v>
      </c>
      <c r="E308" s="7"/>
      <c r="F308" s="7"/>
      <c r="G308" s="28">
        <v>553</v>
      </c>
      <c r="H308" s="9"/>
    </row>
    <row r="313" spans="1:8" x14ac:dyDescent="0.35">
      <c r="A313" s="44"/>
      <c r="B313" s="44"/>
      <c r="C313" s="45"/>
      <c r="D313" s="44" t="s">
        <v>333</v>
      </c>
      <c r="E313" s="45"/>
      <c r="F313" s="46"/>
      <c r="G313" s="47"/>
      <c r="H313" s="48"/>
    </row>
    <row r="314" spans="1:8" x14ac:dyDescent="0.35">
      <c r="A314" t="s">
        <v>5</v>
      </c>
      <c r="B314" t="s">
        <v>28</v>
      </c>
      <c r="C314" s="1">
        <v>44048</v>
      </c>
      <c r="D314" t="s">
        <v>228</v>
      </c>
      <c r="G314" s="5">
        <v>8</v>
      </c>
    </row>
    <row r="315" spans="1:8" x14ac:dyDescent="0.35">
      <c r="A315" t="s">
        <v>5</v>
      </c>
      <c r="B315" t="s">
        <v>259</v>
      </c>
      <c r="C315" s="1">
        <v>44883</v>
      </c>
      <c r="D315" t="s">
        <v>313</v>
      </c>
      <c r="F315" s="35">
        <v>25.49</v>
      </c>
    </row>
    <row r="316" spans="1:8" x14ac:dyDescent="0.35">
      <c r="A316" s="2" t="s">
        <v>5</v>
      </c>
      <c r="B316" s="2" t="s">
        <v>28</v>
      </c>
      <c r="C316" s="1">
        <v>44048</v>
      </c>
      <c r="D316" s="2" t="s">
        <v>229</v>
      </c>
      <c r="G316" s="5">
        <v>7.5</v>
      </c>
    </row>
    <row r="317" spans="1:8" x14ac:dyDescent="0.35">
      <c r="A317" s="2" t="s">
        <v>5</v>
      </c>
      <c r="B317" t="s">
        <v>28</v>
      </c>
      <c r="C317" s="1">
        <v>43458</v>
      </c>
      <c r="D317" s="4" t="s">
        <v>49</v>
      </c>
    </row>
    <row r="318" spans="1:8" x14ac:dyDescent="0.35">
      <c r="A318" t="s">
        <v>5</v>
      </c>
      <c r="B318" t="s">
        <v>6</v>
      </c>
      <c r="C318" s="1">
        <v>43320</v>
      </c>
      <c r="D318" t="s">
        <v>363</v>
      </c>
      <c r="F318" s="35">
        <v>18</v>
      </c>
    </row>
    <row r="319" spans="1:8" x14ac:dyDescent="0.35">
      <c r="B319" t="s">
        <v>6</v>
      </c>
      <c r="C319" s="1">
        <v>43669</v>
      </c>
      <c r="D319" t="s">
        <v>94</v>
      </c>
      <c r="F319" s="35">
        <v>29.95</v>
      </c>
    </row>
    <row r="320" spans="1:8" x14ac:dyDescent="0.35">
      <c r="A320" t="s">
        <v>5</v>
      </c>
      <c r="B320" t="s">
        <v>6</v>
      </c>
      <c r="C320" s="1">
        <v>43529</v>
      </c>
      <c r="D320" t="s">
        <v>54</v>
      </c>
    </row>
    <row r="321" spans="1:7" x14ac:dyDescent="0.35">
      <c r="A321" s="2" t="s">
        <v>5</v>
      </c>
      <c r="B321" s="2" t="s">
        <v>6</v>
      </c>
      <c r="C321" s="1">
        <v>43669</v>
      </c>
      <c r="D321" t="s">
        <v>364</v>
      </c>
      <c r="F321" s="35">
        <v>234.6</v>
      </c>
    </row>
    <row r="323" spans="1:7" x14ac:dyDescent="0.35">
      <c r="D323" t="s">
        <v>73</v>
      </c>
      <c r="F323" s="37">
        <v>6.8</v>
      </c>
    </row>
    <row r="324" spans="1:7" x14ac:dyDescent="0.35">
      <c r="A324" s="2" t="s">
        <v>5</v>
      </c>
      <c r="B324" t="s">
        <v>28</v>
      </c>
      <c r="C324" s="1">
        <v>43683</v>
      </c>
      <c r="D324" t="s">
        <v>95</v>
      </c>
      <c r="G324" s="5">
        <v>59.9</v>
      </c>
    </row>
    <row r="326" spans="1:7" x14ac:dyDescent="0.35">
      <c r="A326" s="2" t="s">
        <v>5</v>
      </c>
      <c r="B326" s="2" t="s">
        <v>6</v>
      </c>
      <c r="C326" s="1">
        <v>43786</v>
      </c>
      <c r="D326" s="2" t="s">
        <v>113</v>
      </c>
      <c r="F326" s="35">
        <v>11.99</v>
      </c>
    </row>
    <row r="328" spans="1:7" x14ac:dyDescent="0.35">
      <c r="A328" s="2" t="s">
        <v>5</v>
      </c>
      <c r="B328" t="s">
        <v>6</v>
      </c>
      <c r="C328" s="1">
        <v>44324</v>
      </c>
      <c r="D328" t="s">
        <v>207</v>
      </c>
      <c r="F328" s="35">
        <v>18</v>
      </c>
    </row>
    <row r="329" spans="1:7" x14ac:dyDescent="0.35">
      <c r="A329" t="s">
        <v>5</v>
      </c>
      <c r="B329" t="s">
        <v>28</v>
      </c>
      <c r="C329" s="1">
        <v>44055</v>
      </c>
      <c r="D329" t="s">
        <v>145</v>
      </c>
      <c r="F329" s="35">
        <v>19.95</v>
      </c>
    </row>
    <row r="331" spans="1:7" x14ac:dyDescent="0.35">
      <c r="A331" s="2" t="s">
        <v>5</v>
      </c>
      <c r="B331" t="s">
        <v>28</v>
      </c>
      <c r="C331" s="1">
        <v>44368</v>
      </c>
      <c r="D331" t="s">
        <v>295</v>
      </c>
      <c r="F331" s="5">
        <v>17.5</v>
      </c>
      <c r="G331" s="2"/>
    </row>
    <row r="332" spans="1:7" x14ac:dyDescent="0.35">
      <c r="A332" t="s">
        <v>5</v>
      </c>
      <c r="B332" t="s">
        <v>238</v>
      </c>
      <c r="C332" s="1">
        <v>44412</v>
      </c>
      <c r="D332" t="s">
        <v>237</v>
      </c>
      <c r="F332" s="35">
        <v>9.9499999999999993</v>
      </c>
    </row>
    <row r="333" spans="1:7" x14ac:dyDescent="0.35">
      <c r="A333" t="s">
        <v>5</v>
      </c>
      <c r="B333" t="s">
        <v>238</v>
      </c>
      <c r="C333" s="1">
        <v>44489</v>
      </c>
      <c r="D333" t="s">
        <v>251</v>
      </c>
      <c r="F333" s="35">
        <v>19</v>
      </c>
    </row>
    <row r="334" spans="1:7" x14ac:dyDescent="0.35">
      <c r="A334" t="s">
        <v>5</v>
      </c>
      <c r="B334" t="s">
        <v>238</v>
      </c>
      <c r="C334" s="1">
        <v>44502</v>
      </c>
      <c r="D334" t="s">
        <v>252</v>
      </c>
      <c r="F334" s="35">
        <v>7.5</v>
      </c>
    </row>
    <row r="335" spans="1:7" x14ac:dyDescent="0.35">
      <c r="A335" t="s">
        <v>5</v>
      </c>
      <c r="B335" t="s">
        <v>238</v>
      </c>
      <c r="C335" s="1">
        <v>44509</v>
      </c>
      <c r="D335" t="s">
        <v>254</v>
      </c>
      <c r="F335" s="2"/>
      <c r="G335" s="35">
        <v>19.5</v>
      </c>
    </row>
    <row r="336" spans="1:7" x14ac:dyDescent="0.35">
      <c r="A336" t="s">
        <v>5</v>
      </c>
      <c r="B336" t="s">
        <v>28</v>
      </c>
      <c r="C336" s="1">
        <v>44536</v>
      </c>
      <c r="D336" t="s">
        <v>257</v>
      </c>
      <c r="G336" s="5">
        <v>31</v>
      </c>
    </row>
    <row r="337" spans="1:7" x14ac:dyDescent="0.35">
      <c r="A337" t="s">
        <v>5</v>
      </c>
      <c r="B337" t="s">
        <v>28</v>
      </c>
      <c r="C337" s="1">
        <v>44560</v>
      </c>
      <c r="D337" t="s">
        <v>258</v>
      </c>
      <c r="G337" s="5">
        <f>1000/37.5</f>
        <v>26.666666666666668</v>
      </c>
    </row>
    <row r="338" spans="1:7" x14ac:dyDescent="0.35">
      <c r="A338" t="s">
        <v>5</v>
      </c>
      <c r="B338" t="s">
        <v>6</v>
      </c>
      <c r="C338" s="1">
        <v>44623</v>
      </c>
      <c r="D338" s="2" t="s">
        <v>278</v>
      </c>
      <c r="F338" s="35">
        <v>24.44</v>
      </c>
    </row>
    <row r="339" spans="1:7" x14ac:dyDescent="0.35">
      <c r="A339" t="s">
        <v>5</v>
      </c>
      <c r="B339" t="s">
        <v>6</v>
      </c>
      <c r="C339" s="1">
        <v>44623</v>
      </c>
      <c r="D339" s="2" t="s">
        <v>279</v>
      </c>
      <c r="F339" s="35">
        <v>18.45</v>
      </c>
    </row>
    <row r="340" spans="1:7" x14ac:dyDescent="0.35">
      <c r="A340" t="s">
        <v>5</v>
      </c>
      <c r="B340" t="s">
        <v>6</v>
      </c>
      <c r="C340" s="1">
        <v>44623</v>
      </c>
      <c r="D340" s="2" t="s">
        <v>280</v>
      </c>
      <c r="F340" s="35">
        <v>36.85</v>
      </c>
    </row>
    <row r="341" spans="1:7" x14ac:dyDescent="0.35">
      <c r="A341" t="s">
        <v>5</v>
      </c>
      <c r="B341" t="s">
        <v>6</v>
      </c>
      <c r="C341" s="1">
        <v>44623</v>
      </c>
      <c r="D341" s="2" t="s">
        <v>271</v>
      </c>
      <c r="F341" s="35">
        <f>38.4/4*3</f>
        <v>28.799999999999997</v>
      </c>
    </row>
    <row r="342" spans="1:7" x14ac:dyDescent="0.35">
      <c r="A342" t="s">
        <v>5</v>
      </c>
      <c r="B342" t="s">
        <v>6</v>
      </c>
      <c r="C342" s="1">
        <v>44817</v>
      </c>
      <c r="D342" t="s">
        <v>293</v>
      </c>
      <c r="F342" s="35">
        <v>7</v>
      </c>
    </row>
    <row r="343" spans="1:7" x14ac:dyDescent="0.35">
      <c r="A343" t="s">
        <v>5</v>
      </c>
      <c r="B343" t="s">
        <v>29</v>
      </c>
      <c r="C343" s="1">
        <v>44879</v>
      </c>
      <c r="D343" t="s">
        <v>312</v>
      </c>
      <c r="G343" s="5">
        <v>10</v>
      </c>
    </row>
    <row r="344" spans="1:7" x14ac:dyDescent="0.35">
      <c r="A344" t="s">
        <v>5</v>
      </c>
      <c r="B344" t="s">
        <v>29</v>
      </c>
      <c r="C344" s="1">
        <v>44889</v>
      </c>
      <c r="D344" t="s">
        <v>315</v>
      </c>
      <c r="F344" s="35">
        <v>15</v>
      </c>
    </row>
    <row r="345" spans="1:7" x14ac:dyDescent="0.35">
      <c r="A345" t="s">
        <v>5</v>
      </c>
      <c r="B345" t="s">
        <v>29</v>
      </c>
      <c r="C345" s="1">
        <v>45282</v>
      </c>
      <c r="D345" s="2" t="s">
        <v>381</v>
      </c>
      <c r="F345" s="35">
        <v>20.5</v>
      </c>
    </row>
    <row r="347" spans="1:7" x14ac:dyDescent="0.35">
      <c r="A347" s="2" t="s">
        <v>5</v>
      </c>
      <c r="B347" t="s">
        <v>28</v>
      </c>
      <c r="C347" s="1">
        <v>44992</v>
      </c>
      <c r="D347" t="s">
        <v>323</v>
      </c>
      <c r="G347" s="5">
        <v>39.9</v>
      </c>
    </row>
    <row r="348" spans="1:7" x14ac:dyDescent="0.35">
      <c r="A348" t="s">
        <v>5</v>
      </c>
      <c r="B348" t="s">
        <v>6</v>
      </c>
      <c r="C348" s="1">
        <v>44875</v>
      </c>
      <c r="D348" t="s">
        <v>330</v>
      </c>
      <c r="F348" s="35">
        <v>110</v>
      </c>
    </row>
    <row r="349" spans="1:7" x14ac:dyDescent="0.35">
      <c r="A349" t="s">
        <v>5</v>
      </c>
      <c r="B349" t="s">
        <v>6</v>
      </c>
      <c r="C349" s="1">
        <v>45288</v>
      </c>
      <c r="D349" t="s">
        <v>382</v>
      </c>
      <c r="F349" s="35">
        <v>440</v>
      </c>
    </row>
    <row r="350" spans="1:7" x14ac:dyDescent="0.35">
      <c r="A350" t="s">
        <v>5</v>
      </c>
      <c r="B350" t="s">
        <v>6</v>
      </c>
      <c r="C350" s="1">
        <v>45045</v>
      </c>
      <c r="D350" t="s">
        <v>329</v>
      </c>
      <c r="F350" s="35">
        <v>10.1</v>
      </c>
    </row>
    <row r="351" spans="1:7" x14ac:dyDescent="0.35">
      <c r="A351" t="s">
        <v>5</v>
      </c>
      <c r="B351" t="s">
        <v>29</v>
      </c>
      <c r="C351" s="1">
        <v>45010</v>
      </c>
      <c r="D351" t="s">
        <v>350</v>
      </c>
      <c r="F351" s="35">
        <v>45</v>
      </c>
    </row>
    <row r="352" spans="1:7" x14ac:dyDescent="0.35">
      <c r="A352" s="71" t="s">
        <v>5</v>
      </c>
      <c r="B352" s="71" t="s">
        <v>339</v>
      </c>
      <c r="C352" s="72">
        <v>45108</v>
      </c>
      <c r="D352" s="71" t="s">
        <v>340</v>
      </c>
      <c r="E352" s="73"/>
      <c r="F352" s="74"/>
      <c r="G352" s="32">
        <v>142</v>
      </c>
    </row>
    <row r="353" spans="1:7" x14ac:dyDescent="0.35">
      <c r="A353" s="71" t="s">
        <v>5</v>
      </c>
      <c r="B353" s="71" t="s">
        <v>339</v>
      </c>
      <c r="C353" s="72">
        <v>45127</v>
      </c>
      <c r="D353" s="71" t="s">
        <v>352</v>
      </c>
      <c r="E353" s="73"/>
      <c r="F353" s="74"/>
      <c r="G353" s="32">
        <v>8.49</v>
      </c>
    </row>
    <row r="354" spans="1:7" x14ac:dyDescent="0.35">
      <c r="A354" s="71" t="s">
        <v>5</v>
      </c>
      <c r="B354" s="71" t="s">
        <v>339</v>
      </c>
      <c r="C354" s="72">
        <v>45127</v>
      </c>
      <c r="D354" s="71" t="s">
        <v>353</v>
      </c>
      <c r="E354" s="73"/>
      <c r="F354" s="74"/>
      <c r="G354" s="32">
        <v>5.58</v>
      </c>
    </row>
    <row r="355" spans="1:7" x14ac:dyDescent="0.35">
      <c r="A355" t="s">
        <v>5</v>
      </c>
      <c r="B355" t="s">
        <v>339</v>
      </c>
      <c r="C355" s="1">
        <v>45127</v>
      </c>
      <c r="D355" t="s">
        <v>354</v>
      </c>
      <c r="G355" s="5">
        <v>19.989999999999998</v>
      </c>
    </row>
    <row r="356" spans="1:7" x14ac:dyDescent="0.35">
      <c r="A356" s="2" t="s">
        <v>5</v>
      </c>
      <c r="B356" t="s">
        <v>29</v>
      </c>
      <c r="C356" s="1">
        <v>45117</v>
      </c>
      <c r="D356" t="s">
        <v>347</v>
      </c>
      <c r="F356" s="35">
        <v>3.3</v>
      </c>
    </row>
    <row r="357" spans="1:7" x14ac:dyDescent="0.35">
      <c r="A357" s="2" t="s">
        <v>5</v>
      </c>
      <c r="B357" t="s">
        <v>28</v>
      </c>
      <c r="C357" s="1">
        <v>45124</v>
      </c>
      <c r="D357" t="s">
        <v>349</v>
      </c>
      <c r="G357" s="5">
        <v>17.5</v>
      </c>
    </row>
    <row r="358" spans="1:7" x14ac:dyDescent="0.35">
      <c r="A358" t="s">
        <v>5</v>
      </c>
      <c r="B358" s="2" t="s">
        <v>29</v>
      </c>
      <c r="C358" s="1">
        <v>45320</v>
      </c>
      <c r="D358" t="s">
        <v>386</v>
      </c>
      <c r="F358" s="35">
        <v>50</v>
      </c>
    </row>
    <row r="359" spans="1:7" x14ac:dyDescent="0.35">
      <c r="A359" s="2" t="s">
        <v>5</v>
      </c>
      <c r="B359" t="s">
        <v>28</v>
      </c>
      <c r="C359" s="1">
        <v>45224</v>
      </c>
      <c r="D359" s="2" t="s">
        <v>369</v>
      </c>
      <c r="G359" s="5">
        <f>525.6-89.08</f>
        <v>436.52000000000004</v>
      </c>
    </row>
    <row r="360" spans="1:7" x14ac:dyDescent="0.35">
      <c r="A360" s="2" t="s">
        <v>5</v>
      </c>
      <c r="B360" t="s">
        <v>339</v>
      </c>
      <c r="C360" s="1">
        <v>45154</v>
      </c>
      <c r="D360" t="s">
        <v>367</v>
      </c>
      <c r="F360" s="5">
        <v>33.89</v>
      </c>
    </row>
    <row r="361" spans="1:7" x14ac:dyDescent="0.35">
      <c r="A361" s="2" t="s">
        <v>5</v>
      </c>
      <c r="B361" t="s">
        <v>339</v>
      </c>
      <c r="C361" s="1">
        <v>45224</v>
      </c>
      <c r="D361" t="s">
        <v>366</v>
      </c>
      <c r="F361" s="5">
        <v>48.96</v>
      </c>
    </row>
    <row r="362" spans="1:7" x14ac:dyDescent="0.35">
      <c r="A362" s="2" t="s">
        <v>5</v>
      </c>
      <c r="B362" t="s">
        <v>339</v>
      </c>
      <c r="C362" s="1">
        <v>45237</v>
      </c>
      <c r="D362" t="s">
        <v>371</v>
      </c>
      <c r="F362" s="5">
        <v>72.680000000000007</v>
      </c>
    </row>
    <row r="363" spans="1:7" x14ac:dyDescent="0.35">
      <c r="A363" s="2" t="s">
        <v>5</v>
      </c>
      <c r="B363" t="s">
        <v>339</v>
      </c>
      <c r="C363" s="1">
        <v>45255</v>
      </c>
      <c r="D363" t="s">
        <v>378</v>
      </c>
      <c r="F363" s="5">
        <v>50</v>
      </c>
    </row>
    <row r="364" spans="1:7" x14ac:dyDescent="0.35">
      <c r="A364" s="2" t="s">
        <v>5</v>
      </c>
      <c r="B364" s="2" t="s">
        <v>29</v>
      </c>
      <c r="C364" s="1">
        <v>45224</v>
      </c>
      <c r="D364" s="2" t="s">
        <v>368</v>
      </c>
      <c r="F364" s="5">
        <v>9.81</v>
      </c>
    </row>
    <row r="365" spans="1:7" x14ac:dyDescent="0.35">
      <c r="A365" s="2" t="s">
        <v>5</v>
      </c>
      <c r="B365" s="2" t="s">
        <v>29</v>
      </c>
      <c r="C365" s="1">
        <v>45233</v>
      </c>
      <c r="D365" s="2" t="s">
        <v>370</v>
      </c>
      <c r="F365" s="5">
        <v>14.47</v>
      </c>
      <c r="G365" s="2"/>
    </row>
    <row r="366" spans="1:7" x14ac:dyDescent="0.35">
      <c r="A366" t="s">
        <v>5</v>
      </c>
      <c r="B366" s="2" t="s">
        <v>29</v>
      </c>
      <c r="C366" s="1">
        <v>45234</v>
      </c>
      <c r="D366" t="s">
        <v>372</v>
      </c>
      <c r="F366" s="5">
        <v>8</v>
      </c>
      <c r="G366" s="2"/>
    </row>
    <row r="367" spans="1:7" x14ac:dyDescent="0.35">
      <c r="A367" t="s">
        <v>50</v>
      </c>
      <c r="B367" s="2" t="s">
        <v>29</v>
      </c>
      <c r="C367" s="1">
        <v>45235</v>
      </c>
      <c r="D367" t="s">
        <v>373</v>
      </c>
      <c r="F367" s="5">
        <v>7.5</v>
      </c>
      <c r="G367" s="2"/>
    </row>
    <row r="368" spans="1:7" x14ac:dyDescent="0.35">
      <c r="A368" t="s">
        <v>5</v>
      </c>
      <c r="B368" t="s">
        <v>339</v>
      </c>
      <c r="C368" s="1">
        <v>45236</v>
      </c>
      <c r="D368" t="s">
        <v>374</v>
      </c>
      <c r="F368" s="5"/>
      <c r="G368" s="2">
        <v>15</v>
      </c>
    </row>
    <row r="369" spans="1:8" x14ac:dyDescent="0.35">
      <c r="A369" t="s">
        <v>5</v>
      </c>
      <c r="B369" s="2" t="s">
        <v>29</v>
      </c>
      <c r="C369" s="1">
        <v>45247</v>
      </c>
      <c r="D369" t="s">
        <v>376</v>
      </c>
      <c r="F369" s="5">
        <v>7.89</v>
      </c>
      <c r="G369" s="2"/>
    </row>
    <row r="370" spans="1:8" x14ac:dyDescent="0.35">
      <c r="A370" t="s">
        <v>5</v>
      </c>
      <c r="B370" s="2" t="s">
        <v>29</v>
      </c>
      <c r="C370" s="1"/>
      <c r="D370" t="s">
        <v>379</v>
      </c>
      <c r="F370" s="5">
        <v>206.89</v>
      </c>
      <c r="G370" s="2"/>
    </row>
    <row r="371" spans="1:8" x14ac:dyDescent="0.35">
      <c r="A371"/>
      <c r="B371"/>
      <c r="D371" t="s">
        <v>377</v>
      </c>
      <c r="F371" s="5"/>
      <c r="G371" s="2">
        <v>44.99</v>
      </c>
    </row>
    <row r="372" spans="1:8" x14ac:dyDescent="0.35">
      <c r="A372" t="s">
        <v>5</v>
      </c>
      <c r="B372" s="2" t="s">
        <v>29</v>
      </c>
      <c r="C372" s="1">
        <v>45258</v>
      </c>
      <c r="D372" s="2" t="s">
        <v>355</v>
      </c>
      <c r="F372" s="5">
        <v>14.39</v>
      </c>
      <c r="G372" s="2"/>
    </row>
    <row r="373" spans="1:8" x14ac:dyDescent="0.35">
      <c r="A373" t="s">
        <v>5</v>
      </c>
      <c r="B373" t="s">
        <v>6</v>
      </c>
      <c r="C373" s="1">
        <v>45288</v>
      </c>
      <c r="D373" t="s">
        <v>384</v>
      </c>
      <c r="F373" s="5">
        <v>15</v>
      </c>
      <c r="G373" s="2"/>
    </row>
    <row r="374" spans="1:8" x14ac:dyDescent="0.35">
      <c r="A374" t="s">
        <v>5</v>
      </c>
      <c r="B374" t="s">
        <v>6</v>
      </c>
      <c r="C374" s="1">
        <v>45288</v>
      </c>
      <c r="D374" t="s">
        <v>383</v>
      </c>
      <c r="F374" s="5">
        <v>12</v>
      </c>
      <c r="G374" s="2"/>
    </row>
    <row r="375" spans="1:8" x14ac:dyDescent="0.35">
      <c r="C375" s="1">
        <v>45207</v>
      </c>
      <c r="D375" t="s">
        <v>375</v>
      </c>
      <c r="F375" s="5">
        <v>30</v>
      </c>
      <c r="G375" s="2"/>
    </row>
    <row r="376" spans="1:8" x14ac:dyDescent="0.35">
      <c r="A376" s="2" t="s">
        <v>5</v>
      </c>
      <c r="B376" t="s">
        <v>339</v>
      </c>
      <c r="C376" s="1">
        <v>45329</v>
      </c>
      <c r="D376" t="s">
        <v>387</v>
      </c>
      <c r="F376" s="5"/>
      <c r="G376" s="76">
        <f>1920/39</f>
        <v>49.230769230769234</v>
      </c>
    </row>
    <row r="377" spans="1:8" x14ac:dyDescent="0.35">
      <c r="C377" s="1"/>
      <c r="D377"/>
      <c r="F377" s="5"/>
      <c r="G377" s="2"/>
    </row>
    <row r="378" spans="1:8" x14ac:dyDescent="0.35">
      <c r="D378" s="59" t="s">
        <v>282</v>
      </c>
    </row>
    <row r="380" spans="1:8" x14ac:dyDescent="0.35">
      <c r="D380" s="75" t="s">
        <v>385</v>
      </c>
    </row>
    <row r="381" spans="1:8" x14ac:dyDescent="0.35">
      <c r="A381" s="60" t="s">
        <v>5</v>
      </c>
      <c r="B381" s="60" t="s">
        <v>28</v>
      </c>
      <c r="C381" s="61">
        <v>44853</v>
      </c>
      <c r="D381" s="62" t="s">
        <v>304</v>
      </c>
      <c r="E381" s="60"/>
      <c r="F381" s="63"/>
      <c r="G381" s="64">
        <f>3200+40</f>
        <v>3240</v>
      </c>
      <c r="H381" s="1">
        <v>45047</v>
      </c>
    </row>
    <row r="382" spans="1:8" x14ac:dyDescent="0.35">
      <c r="A382" s="60" t="s">
        <v>5</v>
      </c>
      <c r="B382" s="60" t="s">
        <v>243</v>
      </c>
      <c r="C382" s="61">
        <v>45141</v>
      </c>
      <c r="D382" s="62" t="s">
        <v>358</v>
      </c>
      <c r="E382" s="60"/>
      <c r="F382" s="63"/>
      <c r="G382" s="64">
        <v>163.04</v>
      </c>
    </row>
    <row r="383" spans="1:8" x14ac:dyDescent="0.35">
      <c r="A383" s="60" t="s">
        <v>5</v>
      </c>
      <c r="B383" s="60" t="s">
        <v>28</v>
      </c>
      <c r="C383" s="61">
        <v>44959</v>
      </c>
      <c r="D383" s="62" t="s">
        <v>321</v>
      </c>
      <c r="E383" s="60"/>
      <c r="F383" s="63"/>
      <c r="G383" s="64">
        <f>1200/37</f>
        <v>32.432432432432435</v>
      </c>
    </row>
    <row r="385" spans="1:8" x14ac:dyDescent="0.35">
      <c r="A385" s="60"/>
      <c r="B385" s="60" t="s">
        <v>28</v>
      </c>
      <c r="C385" s="61">
        <v>43921</v>
      </c>
      <c r="D385" s="62" t="s">
        <v>116</v>
      </c>
      <c r="E385" s="60"/>
      <c r="F385" s="63"/>
      <c r="G385" s="64">
        <v>4879</v>
      </c>
    </row>
    <row r="386" spans="1:8" x14ac:dyDescent="0.35">
      <c r="A386" s="62" t="s">
        <v>5</v>
      </c>
      <c r="B386" s="62" t="s">
        <v>28</v>
      </c>
      <c r="C386" s="61">
        <v>44126</v>
      </c>
      <c r="D386" s="62" t="s">
        <v>300</v>
      </c>
      <c r="E386" s="60"/>
      <c r="F386" s="63"/>
      <c r="G386" s="64">
        <v>18</v>
      </c>
    </row>
    <row r="387" spans="1:8" x14ac:dyDescent="0.35">
      <c r="A387" s="62" t="s">
        <v>5</v>
      </c>
      <c r="B387" s="62" t="s">
        <v>28</v>
      </c>
      <c r="C387" s="61">
        <v>44158</v>
      </c>
      <c r="D387" s="62" t="s">
        <v>180</v>
      </c>
      <c r="E387" s="60"/>
      <c r="F387" s="63"/>
      <c r="G387" s="64">
        <v>26</v>
      </c>
    </row>
    <row r="388" spans="1:8" x14ac:dyDescent="0.35">
      <c r="A388" s="62"/>
      <c r="B388" s="62" t="s">
        <v>28</v>
      </c>
      <c r="C388" s="61">
        <v>43458</v>
      </c>
      <c r="D388" s="65" t="s">
        <v>48</v>
      </c>
      <c r="E388" s="60"/>
      <c r="F388" s="63"/>
      <c r="G388" s="64">
        <v>40</v>
      </c>
    </row>
    <row r="390" spans="1:8" x14ac:dyDescent="0.35">
      <c r="A390" s="2" t="s">
        <v>5</v>
      </c>
      <c r="B390" t="s">
        <v>28</v>
      </c>
      <c r="C390" s="1">
        <v>43606</v>
      </c>
      <c r="D390" t="s">
        <v>365</v>
      </c>
      <c r="G390" s="29">
        <v>135</v>
      </c>
      <c r="H390" s="1">
        <v>45199</v>
      </c>
    </row>
  </sheetData>
  <autoFilter ref="B1:B342" xr:uid="{00000000-0001-0000-0000-000000000000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2024-02-07T09:17:09Z</dcterms:modified>
</cp:coreProperties>
</file>